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BirdP\Downloads\"/>
    </mc:Choice>
  </mc:AlternateContent>
  <xr:revisionPtr revIDLastSave="0" documentId="8_{9D049F42-7B42-4B98-A8D7-65D273C7A0D5}" xr6:coauthVersionLast="47" xr6:coauthVersionMax="47" xr10:uidLastSave="{00000000-0000-0000-0000-000000000000}"/>
  <bookViews>
    <workbookView xWindow="-108" yWindow="-108" windowWidth="23256" windowHeight="14016" tabRatio="824"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N9" i="5" s="1"/>
  <c r="C19" i="11"/>
  <c r="M4" i="11"/>
  <c r="L4" i="11"/>
  <c r="K4" i="11"/>
  <c r="J4" i="11"/>
  <c r="I4" i="11"/>
  <c r="H4" i="11"/>
  <c r="G4" i="11"/>
  <c r="F4" i="11"/>
  <c r="E4" i="11"/>
  <c r="D4" i="11"/>
  <c r="C4" i="11"/>
  <c r="M3" i="11"/>
  <c r="L3" i="11"/>
  <c r="K3" i="11"/>
  <c r="J3" i="11"/>
  <c r="I3" i="1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J5" i="11" l="1"/>
  <c r="H11" i="11"/>
  <c r="I11" i="11" s="1"/>
  <c r="J11" i="11" s="1"/>
  <c r="K11" i="11" s="1"/>
  <c r="L2" i="11"/>
  <c r="E8" i="2"/>
  <c r="E8" i="5" s="1"/>
  <c r="E8" i="6" s="1"/>
  <c r="K10" i="6"/>
  <c r="M10" i="6" s="1"/>
  <c r="L10" i="5"/>
  <c r="K11" i="2"/>
  <c r="K11" i="5"/>
  <c r="K11" i="6" s="1"/>
  <c r="M11" i="6" s="1"/>
  <c r="E8" i="11"/>
  <c r="F8" i="11" s="1"/>
  <c r="M5" i="11"/>
  <c r="M16" i="11"/>
  <c r="L15" i="11"/>
  <c r="M15" i="11" s="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<sst xmlns="http://schemas.openxmlformats.org/spreadsheetml/2006/main" count="574" uniqueCount="320">
  <si>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</si>
  <si>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</si>
  <si>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</si>
  <si>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</si>
  <si>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</si>
  <si>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</si>
  <si>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</si>
  <si>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</si>
  <si>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</si>
  <si>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</si>
  <si>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</si>
  <si>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</si>
  <si>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</si>
  <si>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</si>
  <si>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</si>
  <si>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</si>
  <si>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</si>
  <si>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</si>
  <si>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</si>
  <si>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</si>
  <si>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</si>
  <si>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</si>
  <si>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</si>
  <si>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</si>
  <si>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</si>
  <si>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</si>
  <si>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</si>
  <si>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</si>
  <si>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</si>
  <si>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</si>
  <si>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</si>
  <si>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</si>
  <si>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</si>
  <si>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</si>
  <si>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</si>
  <si>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</si>
  <si>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</si>
  <si>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</si>
  <si>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</si>
  <si>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</si>
  <si>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</si>
  <si>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</si>
  <si>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</si>
  <si>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</si>
  <si>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</si>
  <si>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</si>
  <si>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</si>
  <si>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</si>
  <si>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</si>
  <si>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</si>
  <si>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</si>
  <si>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</si>
  <si>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</si>
  <si>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</si>
  <si>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</si>
  <si>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</si>
  <si>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</si>
  <si>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</si>
  <si>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</si>
  <si>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</si>
  <si>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</si>
  <si>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</si>
  <si>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</si>
  <si>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</si>
  <si>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</si>
  <si>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</si>
  <si>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</si>
  <si>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</si>
  <si>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</si>
  <si>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</si>
  <si>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</si>
  <si>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</si>
  <si>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</si>
  <si>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</si>
  <si>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</si>
  <si>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</si>
  <si>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</si>
  <si>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</si>
  <si>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</si>
  <si>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</si>
  <si>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</si>
  <si>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</si>
  <si>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</si>
  <si>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</si>
  <si>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</si>
  <si>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</si>
  <si>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</si>
  <si>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</si>
  <si>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</si>
  <si>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</si>
  <si>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</si>
  <si>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</si>
  <si>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</si>
  <si>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</si>
  <si>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</si>
  <si>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</si>
  <si>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</si>
  <si>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</si>
  <si>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</si>
  <si>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</si>
  <si>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</si>
  <si>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</si>
  <si>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</si>
  <si>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</si>
  <si>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</si>
  <si>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</si>
  <si>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</si>
  <si>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</si>
  <si>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</si>
  <si>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</si>
  <si>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</si>
  <si>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</si>
  <si>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</si>
  <si>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</si>
  <si>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</si>
  <si>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</si>
  <si>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</si>
  <si>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</si>
  <si>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</si>
  <si>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</si>
  <si>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</si>
  <si>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</si>
  <si>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</si>
  <si>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</si>
  <si>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</si>
  <si>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</si>
  <si>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</si>
  <si>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</si>
  <si>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</si>
  <si>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</si>
  <si>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</si>
  <si>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</si>
  <si>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</si>
  <si>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</si>
  <si>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</si>
  <si>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</si>
  <si>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</si>
  <si>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</si>
  <si>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</si>
  <si>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</si>
  <si>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</si>
  <si>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</si>
  <si>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</si>
  <si>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</si>
  <si>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</si>
  <si>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</si>
  <si>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</si>
  <si>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</si>
  <si>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</si>
  <si>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</si>
  <si>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</si>
  <si>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</si>
  <si>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</si>
  <si>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</si>
  <si>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</si>
  <si>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</si>
  <si>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</si>
  <si>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</si>
  <si>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</si>
  <si>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</si>
  <si>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</si>
  <si>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</si>
  <si>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</si>
  <si>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</si>
  <si>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</si>
  <si>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</si>
  <si>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</si>
  <si>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</si>
  <si>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</si>
  <si>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</si>
  <si>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</si>
  <si>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</si>
  <si>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</si>
  <si>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</si>
  <si>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</si>
  <si>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</si>
  <si>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</si>
  <si>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</si>
  <si>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</si>
  <si>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</si>
  <si>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</si>
  <si>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</si>
  <si>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</si>
  <si>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</si>
  <si>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</si>
  <si>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</si>
  <si>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</si>
  <si>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</si>
  <si>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</si>
  <si>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</si>
  <si>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</si>
  <si>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</si>
  <si>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</si>
  <si>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</si>
  <si>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</si>
  <si>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</si>
  <si>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</si>
  <si>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</si>
  <si>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</si>
  <si>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</si>
  <si>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</si>
  <si>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</si>
  <si>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</si>
  <si>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</si>
  <si>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</si>
  <si>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</si>
  <si>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</si>
  <si>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</si>
  <si>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</si>
  <si>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</si>
  <si>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</si>
  <si>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</si>
  <si>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</si>
  <si>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</si>
  <si>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</si>
  <si>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</si>
  <si>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</si>
  <si>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</si>
  <si>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</si>
  <si>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</si>
  <si>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</si>
  <si>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</si>
  <si>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</si>
  <si>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</si>
  <si>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</si>
  <si>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</si>
  <si>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</si>
  <si>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</si>
  <si>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</si>
  <si>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</si>
  <si>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</si>
  <si>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</si>
  <si>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</si>
  <si>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</si>
  <si>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</si>
  <si>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</si>
  <si>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</si>
  <si>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</si>
  <si>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</si>
  <si>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</si>
  <si>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</si>
  <si>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</si>
  <si>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</si>
  <si>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</si>
  <si>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</si>
  <si>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</si>
  <si>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</si>
  <si>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</si>
  <si>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</si>
  <si>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</si>
  <si>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</si>
  <si>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</si>
  <si>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</si>
  <si>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</si>
  <si>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</si>
  <si>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</si>
  <si>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</si>
  <si>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</si>
  <si>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</si>
  <si>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</si>
  <si>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</si>
  <si>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</si>
  <si>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</si>
  <si>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</si>
  <si>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</si>
  <si>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</si>
  <si>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</si>
  <si>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</si>
  <si>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</si>
  <si>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</si>
  <si>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</si>
  <si>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</si>
  <si>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</si>
  <si>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</si>
  <si>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</si>
  <si>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</si>
  <si>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</si>
  <si>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</si>
  <si>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</si>
  <si>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</si>
  <si>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</si>
  <si>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</si>
  <si>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</si>
  <si>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</si>
  <si>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</si>
  <si>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</si>
  <si>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</si>
  <si>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</si>
  <si>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</si>
  <si>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</si>
  <si>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</si>
  <si>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</si>
  <si>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</si>
  <si>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</si>
  <si>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</si>
  <si>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</si>
  <si>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</si>
  <si>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</si>
  <si>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</si>
  <si>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</si>
  <si>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</si>
  <si>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</si>
  <si>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</si>
  <si>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</si>
  <si>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</si>
  <si>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</si>
  <si>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</si>
  <si>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</si>
  <si>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</si>
  <si>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</si>
  <si>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</si>
  <si>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</si>
  <si>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</si>
  <si>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</si>
  <si>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Advance rate schedule 2024-25</t>
  </si>
  <si>
    <t>Milksolids sold 2025-26</t>
  </si>
  <si>
    <t>Cumulative production 2025-26</t>
  </si>
  <si>
    <t>Advance rate schedule 2025-26</t>
  </si>
  <si>
    <t>Milk price e.g. June paid July $7.50</t>
  </si>
  <si>
    <t>Put $7.50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</si>
</sst>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0" fillId="0" borderId="0" xfId="0" applyAlignment="1">
      <alignment horizontal="center"/>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165" fontId="41" fillId="0" borderId="4" xfId="0" applyNumberFormat="1" applyFont="1" applyBorder="1" applyAlignment="1">
      <alignment horizontal="right" indent="1"/>
    </xf>
    <xf numFmtId="165" fontId="41" fillId="0" borderId="27" xfId="0" applyNumberFormat="1" applyFont="1" applyBorder="1" applyAlignment="1">
      <alignment horizontal="right" indent="1"/>
    </xf>
    <xf numFmtId="0" fontId="35" fillId="9" borderId="4" xfId="0" applyFont="1" applyFill="1" applyBorder="1" applyAlignment="1">
      <alignment horizontal="left"/>
    </xf>
    <xf numFmtId="0" fontId="35" fillId="9" borderId="2" xfId="0" applyFont="1" applyFill="1" applyBorder="1" applyAlignment="1">
      <alignment horizontal="left"/>
    </xf>
    <xf numFmtId="165" fontId="35" fillId="9" borderId="2" xfId="0" applyNumberFormat="1" applyFont="1" applyFill="1" applyBorder="1" applyAlignment="1" applyProtection="1">
      <alignment horizontal="right" indent="8"/>
      <protection hidden="1"/>
    </xf>
    <xf numFmtId="166" fontId="32" fillId="9" borderId="2" xfId="0" applyNumberFormat="1" applyFont="1" applyFill="1" applyBorder="1" applyAlignment="1" applyProtection="1">
      <alignment horizontal="right" indent="1"/>
      <protection hidden="1"/>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2" xfId="0" applyNumberFormat="1" applyFont="1" applyBorder="1" applyAlignment="1">
      <alignment horizontal="right" indent="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0" fontId="31" fillId="4" borderId="11" xfId="0" applyFont="1" applyFill="1" applyBorder="1" applyAlignment="1">
      <alignment horizontal="left"/>
    </xf>
    <xf numFmtId="0" fontId="31" fillId="4" borderId="13" xfId="0" applyFont="1" applyFill="1" applyBorder="1" applyAlignment="1">
      <alignment horizontal="left"/>
    </xf>
    <xf numFmtId="0" fontId="31" fillId="4" borderId="44" xfId="0" applyFont="1" applyFill="1" applyBorder="1" applyAlignment="1">
      <alignment horizontal="left"/>
    </xf>
    <xf numFmtId="0" fontId="31" fillId="4" borderId="48" xfId="0" applyFont="1" applyFill="1" applyBorder="1" applyAlignment="1">
      <alignment horizontal="left"/>
    </xf>
    <xf numFmtId="0" fontId="31" fillId="4" borderId="0" xfId="0" applyFont="1" applyFill="1" applyAlignment="1">
      <alignment horizontal="left"/>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3" fontId="41" fillId="4" borderId="1" xfId="0" applyNumberFormat="1" applyFont="1" applyFill="1" applyBorder="1" applyAlignment="1">
      <alignment horizontal="center"/>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0" fillId="0" borderId="57" xfId="0" applyBorder="1"/>
    <xf numFmtId="166" fontId="41" fillId="0" borderId="29" xfId="0" applyNumberFormat="1" applyFont="1" applyBorder="1" applyAlignment="1" applyProtection="1">
      <alignment horizontal="right" indent="1"/>
      <protection hidden="1"/>
    </xf>
    <xf numFmtId="165" fontId="41" fillId="0" borderId="29" xfId="0" applyNumberFormat="1" applyFont="1" applyBorder="1" applyAlignment="1" applyProtection="1">
      <alignment horizontal="right" indent="1"/>
      <protection hidden="1"/>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27" xfId="0" applyFont="1" applyFill="1" applyBorder="1" applyAlignment="1">
      <alignment horizontal="left"/>
    </xf>
    <xf numFmtId="165" fontId="31" fillId="0" borderId="27" xfId="0" applyNumberFormat="1" applyFont="1" applyBorder="1" applyAlignment="1" applyProtection="1">
      <alignment horizontal="right" indent="8"/>
      <protection locked="0"/>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4"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0" fontId="34" fillId="5" borderId="40" xfId="0" applyFont="1" applyFill="1" applyBorder="1" applyAlignment="1">
      <alignment horizontal="center"/>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1" fillId="4" borderId="30" xfId="0" applyFont="1" applyFill="1" applyBorder="1" applyAlignment="1">
      <alignment horizontal="left"/>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165" fontId="32" fillId="9" borderId="2" xfId="0" applyNumberFormat="1" applyFont="1" applyFill="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57" xfId="0" applyFont="1" applyFill="1" applyBorder="1" applyAlignment="1">
      <alignment horizontal="center" vertical="center"/>
    </xf>
    <xf numFmtId="0" fontId="47" fillId="5" borderId="73" xfId="0" applyFont="1" applyFill="1" applyBorder="1" applyAlignment="1">
      <alignment horizontal="center" vertical="center"/>
    </xf>
    <xf numFmtId="4" fontId="41" fillId="4" borderId="71" xfId="0" applyNumberFormat="1" applyFont="1" applyFill="1" applyBorder="1" applyAlignment="1">
      <alignment horizontal="right"/>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32" fillId="2" borderId="75" xfId="0" applyFont="1" applyFill="1" applyBorder="1" applyAlignment="1">
      <alignment horizontal="center"/>
    </xf>
    <xf numFmtId="0" fontId="32" fillId="2" borderId="76" xfId="0" applyFont="1" applyFill="1" applyBorder="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1" fillId="0" borderId="0" xfId="0" applyFont="1" applyAlignment="1">
      <alignment horizont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592765" y="1821473"/>
          <a:ext cx="676275" cy="172183"/>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1802533"/>
          <a:ext cx="7566025" cy="2043642"/>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4719300"/>
          <a:ext cx="7723717" cy="539750"/>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387733"/>
          <a:ext cx="8242300" cy="3328459"/>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15240</xdr:colOff>
      <xdr:row>28</xdr:row>
      <xdr:rowOff>15240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4.4"/>
  <cols>
    <col min="1" max="1" width="2.88671875" customWidth="1"/>
    <col min="2" max="2" width="19.6640625" customWidth="1"/>
    <col min="3" max="3" width="29.6640625" customWidth="1"/>
    <col min="4" max="4" width="3.33203125" customWidth="1"/>
    <col min="5" max="5" width="28.6640625" customWidth="1"/>
    <col min="6" max="6" width="27.109375" customWidth="1"/>
    <col min="7" max="7" width="2.88671875" customWidth="1"/>
  </cols>
  <sheetData>
    <row r="1" spans="1:11" ht="70.5" customHeight="1">
      <c r="A1" s="158"/>
      <c r="B1" s="159" t="s">
        <v>0</v>
      </c>
      <c r="C1" s="284"/>
      <c r="D1" s="160"/>
      <c r="E1" s="160"/>
      <c r="F1" s="160"/>
      <c r="G1" s="160"/>
      <c r="H1" s="161"/>
      <c r="I1" s="24"/>
    </row>
    <row r="2" spans="1:11">
      <c r="A2" s="24" t="s">
        <v>1</v>
      </c>
      <c r="B2" s="24"/>
      <c r="C2" s="24"/>
      <c r="D2" s="24"/>
      <c r="E2" s="24"/>
      <c r="F2" s="24"/>
      <c r="G2" s="24"/>
      <c r="H2" s="24"/>
      <c r="I2" s="24"/>
    </row>
    <row r="3" spans="1:11" ht="26.25" customHeight="1">
      <c r="A3" s="24"/>
      <c r="B3" s="163" t="s">
        <v>2</v>
      </c>
      <c r="C3" s="163"/>
      <c r="D3" s="164"/>
      <c r="E3" s="164"/>
      <c r="F3" s="176" t="s">
        <v>3</v>
      </c>
      <c r="G3" s="24"/>
      <c r="H3" s="24"/>
      <c r="I3" s="24"/>
      <c r="K3" t="s">
        <v>4</v>
      </c>
    </row>
    <row r="4" spans="1:11">
      <c r="A4" s="24"/>
      <c r="B4" s="178" t="s">
        <v>5</v>
      </c>
      <c r="C4" s="164"/>
      <c r="D4" s="164"/>
      <c r="E4" s="164"/>
      <c r="F4" s="304" t="s">
        <v>6</v>
      </c>
      <c r="G4" s="24"/>
      <c r="H4" s="24"/>
      <c r="I4" s="24"/>
    </row>
    <row r="5" spans="1:11">
      <c r="A5" s="24"/>
      <c r="B5" s="178" t="s">
        <v>7</v>
      </c>
      <c r="C5" s="164"/>
      <c r="D5" s="164"/>
      <c r="E5" s="164"/>
      <c r="F5" s="304"/>
      <c r="G5" s="24"/>
      <c r="H5" s="24"/>
      <c r="I5" s="24"/>
    </row>
    <row r="6" spans="1:11">
      <c r="A6" s="24"/>
      <c r="B6" s="178" t="s">
        <v>8</v>
      </c>
      <c r="C6" s="164"/>
      <c r="D6" s="164"/>
      <c r="E6" s="164"/>
      <c r="F6" s="304"/>
      <c r="G6" s="24"/>
      <c r="I6" s="24"/>
    </row>
    <row r="7" spans="1:11">
      <c r="A7" s="24"/>
      <c r="B7" s="178" t="s">
        <v>9</v>
      </c>
      <c r="C7" s="164"/>
      <c r="D7" s="164"/>
      <c r="E7" s="164"/>
      <c r="F7" s="304"/>
      <c r="G7" s="24"/>
      <c r="H7" s="24"/>
      <c r="I7" s="24"/>
    </row>
    <row r="8" spans="1:11" ht="15" customHeight="1">
      <c r="A8" s="24"/>
      <c r="B8" s="178" t="s">
        <v>10</v>
      </c>
      <c r="C8" s="164"/>
      <c r="D8" s="164"/>
      <c r="E8" s="164"/>
      <c r="F8" s="304" t="s">
        <v>11</v>
      </c>
      <c r="G8" s="24"/>
      <c r="H8" s="24"/>
      <c r="I8" s="24"/>
    </row>
    <row r="9" spans="1:11" ht="15" customHeight="1">
      <c r="A9" s="24"/>
      <c r="B9" s="178" t="s">
        <v>12</v>
      </c>
      <c r="C9" s="164"/>
      <c r="D9" s="164"/>
      <c r="E9" s="164"/>
      <c r="F9" s="304"/>
      <c r="G9" s="24"/>
      <c r="H9" s="24"/>
      <c r="I9" s="24"/>
    </row>
    <row r="10" spans="1:11" ht="15" customHeight="1">
      <c r="A10" s="24"/>
      <c r="B10" s="178" t="s">
        <v>13</v>
      </c>
      <c r="C10" s="164"/>
      <c r="D10" s="164"/>
      <c r="E10" s="164"/>
      <c r="F10" s="304"/>
      <c r="G10" s="24"/>
      <c r="H10" s="24"/>
      <c r="I10" s="24"/>
    </row>
    <row r="11" spans="1:11" ht="15" customHeight="1">
      <c r="A11" s="24"/>
      <c r="B11" s="178" t="s">
        <v>14</v>
      </c>
      <c r="C11" s="164"/>
      <c r="D11" s="164"/>
      <c r="E11" s="164"/>
      <c r="F11" s="304"/>
      <c r="G11" s="24"/>
      <c r="H11" s="24"/>
      <c r="I11" s="24"/>
    </row>
    <row r="12" spans="1:11">
      <c r="A12" s="24"/>
      <c r="B12" s="178" t="s">
        <v>15</v>
      </c>
      <c r="C12" s="164"/>
      <c r="D12" s="164"/>
      <c r="E12" s="164"/>
      <c r="F12" s="304"/>
      <c r="G12" s="24"/>
      <c r="H12" s="24"/>
      <c r="I12" s="24"/>
    </row>
    <row r="13" spans="1:11">
      <c r="A13" s="24"/>
      <c r="B13" s="207"/>
      <c r="C13" s="2"/>
      <c r="D13" s="2"/>
      <c r="E13" s="2"/>
      <c r="F13" s="280"/>
      <c r="G13" s="24"/>
      <c r="H13" s="24"/>
      <c r="I13" s="24"/>
    </row>
    <row r="14" spans="1:11">
      <c r="A14" s="24"/>
      <c r="B14" s="166" t="s">
        <v>16</v>
      </c>
      <c r="D14" s="25"/>
      <c r="E14" s="177"/>
      <c r="F14" s="25"/>
      <c r="G14" s="24"/>
      <c r="H14" s="24"/>
      <c r="I14" s="24"/>
    </row>
    <row r="15" spans="1:11">
      <c r="A15" s="24"/>
      <c r="B15" s="168" t="s">
        <v>17</v>
      </c>
      <c r="D15" s="25"/>
      <c r="E15" s="25"/>
      <c r="F15" s="25"/>
      <c r="G15" s="24"/>
      <c r="H15" s="24"/>
      <c r="I15" s="24"/>
    </row>
    <row r="16" spans="1:11" ht="24" customHeight="1">
      <c r="A16" s="24"/>
      <c r="B16" s="166" t="s">
        <v>18</v>
      </c>
      <c r="C16" s="24"/>
      <c r="D16" s="24"/>
      <c r="E16" s="24"/>
      <c r="F16" s="24"/>
      <c r="G16" s="24"/>
      <c r="H16" s="24"/>
      <c r="I16" s="24"/>
    </row>
    <row r="17" spans="1:14" ht="54.75" customHeight="1">
      <c r="A17" s="24"/>
      <c r="B17" s="302" t="s">
        <v>19</v>
      </c>
      <c r="C17" s="302"/>
      <c r="D17" s="302"/>
      <c r="E17" s="302"/>
      <c r="F17" s="302"/>
      <c r="G17" s="24"/>
      <c r="H17" s="24"/>
      <c r="I17" s="24"/>
    </row>
    <row r="18" spans="1:14" ht="22.5" customHeight="1">
      <c r="A18" s="24"/>
      <c r="B18" s="166" t="s">
        <v>20</v>
      </c>
      <c r="D18" s="25"/>
      <c r="E18" s="177"/>
      <c r="F18" s="25"/>
      <c r="G18" s="24"/>
      <c r="H18" s="24"/>
      <c r="I18" s="24"/>
    </row>
    <row r="19" spans="1:14" ht="22.5" customHeight="1">
      <c r="A19" s="24"/>
      <c r="B19" s="168" t="s">
        <v>21</v>
      </c>
      <c r="D19" s="25"/>
      <c r="E19" s="177"/>
      <c r="F19" s="25"/>
      <c r="G19" s="24"/>
      <c r="H19" s="24"/>
      <c r="I19" s="24"/>
    </row>
    <row r="20" spans="1:14" ht="22.5" customHeight="1">
      <c r="A20" s="24"/>
      <c r="B20" s="166" t="s">
        <v>22</v>
      </c>
      <c r="C20" s="170"/>
      <c r="D20" s="25"/>
      <c r="E20" s="25"/>
      <c r="F20" s="25"/>
      <c r="G20" s="24"/>
      <c r="H20" s="24"/>
      <c r="I20" s="24"/>
    </row>
    <row r="21" spans="1:14" ht="72" customHeight="1">
      <c r="A21" s="24"/>
      <c r="B21" s="303" t="s">
        <v>23</v>
      </c>
      <c r="C21" s="305"/>
      <c r="D21" s="305"/>
      <c r="E21" s="305"/>
      <c r="F21" s="305"/>
      <c r="G21" s="24"/>
      <c r="H21" s="24"/>
      <c r="I21" s="24"/>
    </row>
    <row r="22" spans="1:14" ht="22.5" customHeight="1">
      <c r="A22" s="24"/>
      <c r="B22" s="166" t="s">
        <v>24</v>
      </c>
      <c r="C22" s="170"/>
      <c r="D22" s="25"/>
      <c r="E22" s="25"/>
      <c r="F22" s="25"/>
      <c r="G22" s="24"/>
      <c r="H22" s="24"/>
      <c r="I22" s="24"/>
    </row>
    <row r="23" spans="1:14" ht="63.75" customHeight="1">
      <c r="A23" s="24"/>
      <c r="B23" s="303" t="s">
        <v>25</v>
      </c>
      <c r="C23" s="300"/>
      <c r="D23" s="300"/>
      <c r="E23" s="300"/>
      <c r="F23" s="300"/>
      <c r="G23" s="24"/>
      <c r="H23" s="24"/>
      <c r="I23" s="24"/>
    </row>
    <row r="24" spans="1:14" ht="22.5" customHeight="1">
      <c r="A24" s="24"/>
      <c r="B24" s="166" t="s">
        <v>26</v>
      </c>
      <c r="C24" s="170"/>
      <c r="D24" s="25"/>
      <c r="E24" s="25"/>
      <c r="F24" s="25"/>
      <c r="G24" s="24"/>
      <c r="H24" s="24"/>
      <c r="I24" s="24"/>
    </row>
    <row r="25" spans="1:14" ht="33.75" customHeight="1">
      <c r="A25" s="24"/>
      <c r="B25" s="303" t="s">
        <v>27</v>
      </c>
      <c r="C25" s="300"/>
      <c r="D25" s="300"/>
      <c r="E25" s="300"/>
      <c r="F25" s="300"/>
      <c r="G25" s="24"/>
      <c r="H25" s="24"/>
      <c r="I25" s="24"/>
    </row>
    <row r="26" spans="1:14" ht="22.5" customHeight="1">
      <c r="A26" s="24"/>
      <c r="B26" s="166" t="s">
        <v>28</v>
      </c>
      <c r="C26" s="170"/>
      <c r="D26" s="25"/>
      <c r="E26" s="25"/>
      <c r="F26" s="25"/>
      <c r="G26" s="24"/>
      <c r="H26" s="24"/>
      <c r="I26" s="24"/>
    </row>
    <row r="27" spans="1:14" ht="56.25" customHeight="1">
      <c r="A27" s="24"/>
      <c r="B27" s="303" t="s">
        <v>29</v>
      </c>
      <c r="C27" s="300"/>
      <c r="D27" s="300"/>
      <c r="E27" s="300"/>
      <c r="F27" s="300"/>
      <c r="G27" s="24"/>
      <c r="H27" s="24"/>
      <c r="I27" s="24"/>
    </row>
    <row r="28" spans="1:14" ht="22.5" customHeight="1">
      <c r="A28" s="24"/>
      <c r="B28" s="166" t="s">
        <v>30</v>
      </c>
      <c r="C28" s="170"/>
      <c r="D28" s="25"/>
      <c r="E28" s="25"/>
      <c r="F28" s="25"/>
      <c r="G28" s="24"/>
      <c r="H28" s="24"/>
      <c r="I28" s="24"/>
      <c r="J28" s="299"/>
      <c r="K28" s="300"/>
      <c r="L28" s="300"/>
      <c r="M28" s="300"/>
      <c r="N28" s="300"/>
    </row>
    <row r="29" spans="1:14" ht="24" customHeight="1">
      <c r="A29" s="24"/>
      <c r="B29" s="301" t="s">
        <v>31</v>
      </c>
      <c r="C29" s="302"/>
      <c r="D29" s="302"/>
      <c r="E29" s="302"/>
      <c r="F29" s="302"/>
      <c r="G29" s="24"/>
      <c r="H29" s="24"/>
      <c r="I29" s="24"/>
    </row>
    <row r="30" spans="1:14" ht="22.5" customHeight="1">
      <c r="A30" s="24"/>
      <c r="B30" s="166" t="s">
        <v>32</v>
      </c>
      <c r="C30" s="170"/>
      <c r="D30" s="25"/>
      <c r="E30" s="25"/>
      <c r="F30" s="25"/>
      <c r="G30" s="24"/>
      <c r="H30" s="24"/>
      <c r="I30" s="24"/>
    </row>
    <row r="31" spans="1:14" ht="15">
      <c r="A31" s="24"/>
      <c r="B31" s="168" t="s">
        <v>33</v>
      </c>
      <c r="D31" s="25"/>
      <c r="E31" s="177"/>
      <c r="F31" s="25"/>
      <c r="G31" s="24"/>
      <c r="H31" s="24"/>
      <c r="I31" s="24"/>
    </row>
    <row r="32" spans="1:14">
      <c r="A32" s="24"/>
      <c r="B32" s="168" t="s">
        <v>34</v>
      </c>
      <c r="D32" s="25"/>
      <c r="E32" s="177"/>
      <c r="F32" s="25"/>
      <c r="G32" s="24"/>
      <c r="H32" s="24"/>
      <c r="I32" s="24"/>
    </row>
    <row r="33" spans="1:9">
      <c r="A33" s="24"/>
      <c r="B33" s="24"/>
      <c r="C33" s="24"/>
      <c r="D33" s="24"/>
      <c r="E33" s="24"/>
      <c r="F33" s="24"/>
      <c r="G33" s="24"/>
      <c r="H33" s="24"/>
      <c r="I33" s="24"/>
    </row>
    <row r="34" spans="1:9" ht="36.75" customHeight="1">
      <c r="A34" s="292"/>
      <c r="B34" s="292"/>
      <c r="C34" s="292"/>
      <c r="D34" s="292"/>
      <c r="E34" s="292"/>
      <c r="F34" s="292"/>
      <c r="G34" s="292"/>
      <c r="H34" s="24"/>
      <c r="I34" s="24"/>
    </row>
    <row r="35" spans="1:9">
      <c r="A35" s="292"/>
      <c r="B35" s="292"/>
      <c r="C35" s="292"/>
      <c r="D35" s="292"/>
      <c r="E35" s="292"/>
      <c r="F35" s="292"/>
      <c r="G35" s="292"/>
      <c r="H35" s="24"/>
      <c r="I35" s="24"/>
    </row>
    <row r="36" spans="1:9">
      <c r="A36" s="24"/>
      <c r="B36" s="24"/>
      <c r="C36" s="24"/>
      <c r="D36" s="24"/>
      <c r="E36" s="24"/>
      <c r="F36" s="24"/>
      <c r="G36" s="24"/>
      <c r="H36" s="24"/>
      <c r="I36" s="24"/>
    </row>
    <row r="37" spans="1:9">
      <c r="B37" s="24"/>
      <c r="C37" s="24"/>
      <c r="D37" s="24"/>
      <c r="E37" s="24"/>
      <c r="F37" s="24"/>
      <c r="G37" s="24"/>
      <c r="H37" s="24"/>
      <c r="I37" s="24"/>
    </row>
    <row r="38" spans="1:9">
      <c r="A38" s="24"/>
      <c r="B38" s="24"/>
      <c r="C38" s="24"/>
      <c r="D38" s="24"/>
      <c r="E38" s="24"/>
      <c r="F38" s="24"/>
      <c r="G38" s="24"/>
      <c r="H38" s="24"/>
    </row>
    <row r="39" spans="1:9">
      <c r="A39" s="24"/>
      <c r="B39" s="24"/>
      <c r="C39" s="24"/>
      <c r="D39" s="24"/>
      <c r="E39" s="24"/>
      <c r="F39" s="24"/>
      <c r="G39" s="24"/>
      <c r="H39" s="24"/>
    </row>
    <row r="40" spans="1:9">
      <c r="A40" s="24"/>
      <c r="B40" s="24"/>
      <c r="C40" s="24"/>
      <c r="D40" s="24"/>
      <c r="E40" s="24"/>
      <c r="F40" s="24"/>
      <c r="G40" s="24"/>
      <c r="H40" s="24"/>
    </row>
    <row r="41" spans="1:9">
      <c r="A41" s="24"/>
      <c r="B41" s="24"/>
      <c r="C41" s="24"/>
      <c r="D41" s="24"/>
      <c r="E41" s="24"/>
      <c r="F41" s="24"/>
      <c r="G41" s="24"/>
      <c r="H41" s="24"/>
    </row>
    <row r="42" spans="1:9">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4.4"/>
  <cols>
    <col min="1" max="1" width="2.88671875" customWidth="1"/>
    <col min="2" max="2" width="19.6640625" customWidth="1"/>
    <col min="3" max="3" width="29.6640625" customWidth="1"/>
    <col min="4" max="4" width="3.33203125" customWidth="1"/>
    <col min="5" max="5" width="28.6640625" customWidth="1"/>
    <col min="6" max="6" width="27.109375" customWidth="1"/>
    <col min="7" max="7" width="2.88671875" customWidth="1"/>
  </cols>
  <sheetData>
    <row r="1" spans="1:8" ht="48.75" customHeight="1">
      <c r="A1" s="158"/>
      <c r="B1" s="159" t="s">
        <v>262</v>
      </c>
      <c r="C1" s="284"/>
      <c r="D1" s="160"/>
      <c r="E1" s="160"/>
      <c r="F1" s="160"/>
      <c r="G1" s="160"/>
      <c r="H1" s="161"/>
    </row>
    <row r="2" spans="1:8">
      <c r="A2" s="24" t="s">
        <v>1</v>
      </c>
      <c r="B2" s="24"/>
      <c r="C2" s="24"/>
      <c r="D2" s="24"/>
      <c r="E2" s="24"/>
      <c r="F2" s="24"/>
      <c r="G2" s="24"/>
      <c r="H2" s="24"/>
    </row>
    <row r="3" spans="1:8">
      <c r="A3" s="24"/>
      <c r="B3" s="162" t="s">
        <v>263</v>
      </c>
      <c r="C3" s="163"/>
      <c r="D3" s="164"/>
      <c r="E3" s="164"/>
      <c r="F3" s="164"/>
      <c r="G3" s="164"/>
      <c r="H3" s="24"/>
    </row>
    <row r="4" spans="1:8">
      <c r="A4" s="24"/>
      <c r="B4" s="163"/>
      <c r="C4" s="163"/>
      <c r="D4" s="164"/>
      <c r="E4" s="164"/>
      <c r="F4" s="164"/>
      <c r="G4" s="164"/>
      <c r="H4" s="24"/>
    </row>
    <row r="5" spans="1:8" ht="15.6">
      <c r="A5" s="24"/>
      <c r="B5" s="195" t="s">
        <v>264</v>
      </c>
      <c r="C5" s="164"/>
      <c r="D5" s="164"/>
      <c r="E5" s="164"/>
      <c r="F5" s="164"/>
      <c r="G5" s="164"/>
      <c r="H5" s="24"/>
    </row>
    <row r="6" spans="1:8">
      <c r="A6" s="24"/>
      <c r="B6" s="163" t="s">
        <v>265</v>
      </c>
      <c r="C6" s="164"/>
      <c r="D6" s="164"/>
      <c r="E6" s="164"/>
      <c r="F6" s="164"/>
      <c r="G6" s="164"/>
      <c r="H6" s="24"/>
    </row>
    <row r="7" spans="1:8" ht="15.6">
      <c r="A7" s="24"/>
      <c r="B7" s="164" t="s">
        <v>266</v>
      </c>
      <c r="C7" s="164"/>
      <c r="D7" s="164"/>
      <c r="E7" s="164"/>
      <c r="F7" s="164"/>
      <c r="G7" s="164"/>
      <c r="H7" s="24"/>
    </row>
    <row r="8" spans="1:8" ht="15.6">
      <c r="A8" s="24"/>
      <c r="B8" s="164" t="s">
        <v>267</v>
      </c>
      <c r="C8" s="164"/>
      <c r="D8" s="164"/>
      <c r="E8" s="164"/>
      <c r="F8" s="164"/>
      <c r="G8" s="164"/>
      <c r="H8" s="24"/>
    </row>
    <row r="9" spans="1:8" ht="15.6">
      <c r="A9" s="24"/>
      <c r="B9" s="164" t="s">
        <v>268</v>
      </c>
      <c r="C9" s="164"/>
      <c r="D9" s="164"/>
      <c r="E9" s="164"/>
      <c r="F9" s="164"/>
      <c r="G9" s="164"/>
      <c r="H9" s="24"/>
    </row>
    <row r="10" spans="1:8" ht="15.6">
      <c r="A10" s="24"/>
      <c r="B10" s="195" t="s">
        <v>269</v>
      </c>
      <c r="C10" s="164"/>
      <c r="D10" s="164"/>
      <c r="E10" s="164"/>
      <c r="F10" s="164"/>
      <c r="G10" s="164"/>
      <c r="H10" s="24"/>
    </row>
    <row r="11" spans="1:8" ht="15.6">
      <c r="A11" s="24"/>
      <c r="B11" s="164" t="s">
        <v>270</v>
      </c>
      <c r="C11" s="164"/>
      <c r="D11" s="164"/>
      <c r="E11" s="164"/>
      <c r="F11" s="164"/>
      <c r="G11" s="164"/>
      <c r="H11" s="24"/>
    </row>
    <row r="12" spans="1:8" ht="15.6">
      <c r="A12" s="24"/>
      <c r="B12" s="164" t="s">
        <v>271</v>
      </c>
      <c r="C12" s="164"/>
      <c r="D12" s="164"/>
      <c r="E12" s="164"/>
      <c r="F12" s="164"/>
      <c r="G12" s="164"/>
      <c r="H12" s="24"/>
    </row>
    <row r="13" spans="1:8">
      <c r="A13" s="24"/>
      <c r="B13" s="163" t="s">
        <v>272</v>
      </c>
      <c r="C13" s="164"/>
      <c r="D13" s="164"/>
      <c r="E13" s="164"/>
      <c r="F13" s="164"/>
      <c r="G13" s="164"/>
      <c r="H13" s="24"/>
    </row>
    <row r="14" spans="1:8" ht="15.6">
      <c r="A14" s="24"/>
      <c r="B14" s="164" t="s">
        <v>273</v>
      </c>
      <c r="C14" s="164"/>
      <c r="D14" s="164"/>
      <c r="E14" s="164"/>
      <c r="F14" s="164"/>
      <c r="G14" s="164"/>
      <c r="H14" s="24"/>
    </row>
    <row r="15" spans="1:8" ht="15.6">
      <c r="A15" s="24"/>
      <c r="B15" s="164" t="s">
        <v>274</v>
      </c>
      <c r="C15" s="164"/>
      <c r="D15" s="164"/>
      <c r="E15" s="164"/>
      <c r="F15" s="164"/>
      <c r="G15" s="164"/>
      <c r="H15" s="24"/>
    </row>
    <row r="16" spans="1:8" ht="15.6">
      <c r="A16" s="24"/>
      <c r="B16" s="164" t="s">
        <v>275</v>
      </c>
      <c r="C16" s="164"/>
      <c r="D16" s="164"/>
      <c r="E16" s="164"/>
      <c r="F16" s="164"/>
      <c r="G16" s="164"/>
      <c r="H16" s="24"/>
    </row>
    <row r="17" spans="1:8" ht="15.6">
      <c r="A17" s="24"/>
      <c r="B17" s="164" t="s">
        <v>276</v>
      </c>
      <c r="C17" s="164"/>
      <c r="D17" s="164"/>
      <c r="E17" s="164"/>
      <c r="F17" s="164"/>
      <c r="G17" s="164"/>
      <c r="H17" s="24"/>
    </row>
    <row r="18" spans="1:8" ht="15.6">
      <c r="A18" s="24"/>
      <c r="B18" s="164" t="s">
        <v>277</v>
      </c>
      <c r="C18" s="164"/>
      <c r="D18" s="164"/>
      <c r="E18" s="164"/>
      <c r="F18" s="164"/>
      <c r="G18" s="164"/>
      <c r="H18" s="24"/>
    </row>
    <row r="19" spans="1:8" ht="15.6">
      <c r="A19" s="24"/>
      <c r="B19" s="164" t="s">
        <v>278</v>
      </c>
      <c r="C19" s="164"/>
      <c r="D19" s="164"/>
      <c r="E19" s="164"/>
      <c r="F19" s="164"/>
      <c r="G19" s="164"/>
      <c r="H19" s="24"/>
    </row>
    <row r="20" spans="1:8" ht="15.6">
      <c r="A20" s="24"/>
      <c r="B20" s="164" t="s">
        <v>279</v>
      </c>
      <c r="C20" s="164"/>
      <c r="D20" s="164"/>
      <c r="E20" s="164"/>
      <c r="F20" s="164"/>
      <c r="G20" s="164"/>
      <c r="H20" s="24"/>
    </row>
    <row r="21" spans="1:8" ht="15.6">
      <c r="A21" s="24"/>
      <c r="B21" s="164" t="s">
        <v>280</v>
      </c>
      <c r="C21" s="164"/>
      <c r="D21" s="164"/>
      <c r="E21" s="164"/>
      <c r="F21" s="164"/>
      <c r="G21" s="164"/>
      <c r="H21" s="24"/>
    </row>
    <row r="22" spans="1:8" ht="15.6">
      <c r="A22" s="24"/>
      <c r="B22" s="164" t="s">
        <v>281</v>
      </c>
      <c r="C22" s="164"/>
      <c r="D22" s="164"/>
      <c r="E22" s="164"/>
      <c r="F22" s="164"/>
      <c r="G22" s="164"/>
      <c r="H22" s="24"/>
    </row>
    <row r="23" spans="1:8">
      <c r="A23" s="24"/>
      <c r="B23" s="163" t="s">
        <v>282</v>
      </c>
      <c r="C23" s="164"/>
      <c r="D23" s="164"/>
      <c r="E23" s="164"/>
      <c r="F23" s="164"/>
      <c r="G23" s="164"/>
      <c r="H23" s="24"/>
    </row>
    <row r="24" spans="1:8" ht="15.6">
      <c r="A24" s="24"/>
      <c r="B24" s="164" t="s">
        <v>283</v>
      </c>
      <c r="C24" s="164"/>
      <c r="D24" s="164"/>
      <c r="E24" s="164"/>
      <c r="F24" s="164"/>
      <c r="G24" s="164"/>
      <c r="H24" s="24"/>
    </row>
    <row r="25" spans="1:8" ht="15.6">
      <c r="A25" s="24"/>
      <c r="B25" s="164" t="s">
        <v>284</v>
      </c>
      <c r="C25" s="164"/>
      <c r="D25" s="164"/>
      <c r="E25" s="164"/>
      <c r="F25" s="164"/>
      <c r="G25" s="164"/>
      <c r="H25" s="24"/>
    </row>
    <row r="26" spans="1:8">
      <c r="A26" s="24"/>
      <c r="B26" s="163" t="s">
        <v>285</v>
      </c>
      <c r="C26" s="164"/>
      <c r="D26" s="164"/>
      <c r="E26" s="164"/>
      <c r="F26" s="164"/>
      <c r="G26" s="164"/>
      <c r="H26" s="24"/>
    </row>
    <row r="27" spans="1:8" ht="15.6">
      <c r="A27" s="24"/>
      <c r="B27" s="164" t="s">
        <v>286</v>
      </c>
      <c r="C27" s="164"/>
      <c r="D27" s="164"/>
      <c r="E27" s="164"/>
      <c r="F27" s="164"/>
      <c r="G27" s="164"/>
      <c r="H27" s="24"/>
    </row>
    <row r="28" spans="1:8" ht="15.6">
      <c r="A28" s="24"/>
      <c r="B28" s="164" t="s">
        <v>287</v>
      </c>
      <c r="C28" s="164"/>
      <c r="D28" s="164"/>
      <c r="E28" s="164"/>
      <c r="F28" s="164"/>
      <c r="G28" s="164"/>
      <c r="H28" s="24"/>
    </row>
    <row r="29" spans="1:8">
      <c r="A29" s="24"/>
      <c r="B29" s="163" t="s">
        <v>288</v>
      </c>
      <c r="C29" s="164"/>
      <c r="D29" s="164"/>
      <c r="E29" s="164"/>
      <c r="F29" s="164"/>
      <c r="G29" s="164"/>
      <c r="H29" s="24"/>
    </row>
    <row r="30" spans="1:8" ht="15.6">
      <c r="A30" s="24"/>
      <c r="B30" s="164" t="s">
        <v>289</v>
      </c>
      <c r="C30" s="164"/>
      <c r="D30" s="164"/>
      <c r="E30" s="164"/>
      <c r="F30" s="164"/>
      <c r="G30" s="164"/>
      <c r="H30" s="24"/>
    </row>
    <row r="31" spans="1:8" ht="15.6">
      <c r="A31" s="24"/>
      <c r="B31" s="164" t="s">
        <v>290</v>
      </c>
      <c r="C31" s="165"/>
      <c r="D31" s="164"/>
      <c r="E31" s="164"/>
      <c r="F31" s="164"/>
      <c r="G31" s="164"/>
      <c r="H31" s="24"/>
    </row>
    <row r="32" spans="1:8">
      <c r="A32" s="24"/>
      <c r="B32" s="164"/>
      <c r="C32" s="165"/>
      <c r="D32" s="165"/>
      <c r="E32" s="165"/>
      <c r="F32" s="165"/>
      <c r="G32" s="164"/>
      <c r="H32" s="24"/>
    </row>
    <row r="33" spans="1:8">
      <c r="A33" s="24"/>
      <c r="B33" s="166"/>
      <c r="C33" s="24"/>
      <c r="D33" s="24"/>
      <c r="E33" s="24"/>
      <c r="F33" s="24"/>
      <c r="G33" s="24"/>
      <c r="H33" s="24"/>
    </row>
    <row r="34" spans="1:8">
      <c r="A34" s="158"/>
      <c r="B34" s="167" t="s">
        <v>291</v>
      </c>
      <c r="C34" s="158"/>
      <c r="D34" s="158"/>
      <c r="E34" s="158"/>
      <c r="F34" s="158"/>
      <c r="G34" s="158"/>
      <c r="H34" s="24"/>
    </row>
    <row r="35" spans="1:8">
      <c r="A35" s="24"/>
      <c r="B35" s="168"/>
      <c r="C35" s="168"/>
      <c r="D35" s="168"/>
      <c r="E35" s="168"/>
      <c r="F35" s="168"/>
      <c r="G35" s="24"/>
      <c r="H35" s="24"/>
    </row>
    <row r="36" spans="1:8">
      <c r="A36" s="24"/>
      <c r="B36" s="169" t="s">
        <v>292</v>
      </c>
      <c r="C36" s="168"/>
      <c r="D36" s="168"/>
      <c r="E36" s="168"/>
      <c r="F36" s="168"/>
      <c r="G36" s="24"/>
      <c r="H36" s="24"/>
    </row>
    <row r="37" spans="1:8">
      <c r="A37" s="24"/>
      <c r="B37" s="168" t="s">
        <v>293</v>
      </c>
      <c r="C37" s="168"/>
      <c r="D37" s="168"/>
      <c r="E37" s="168"/>
      <c r="F37" s="168"/>
      <c r="G37" s="24"/>
      <c r="H37" s="24"/>
    </row>
    <row r="38" spans="1:8">
      <c r="A38" s="24"/>
      <c r="B38" s="168"/>
      <c r="C38" s="168"/>
      <c r="D38" s="168"/>
      <c r="E38" s="168"/>
      <c r="F38" s="168"/>
      <c r="G38" s="24"/>
      <c r="H38" s="24"/>
    </row>
    <row r="39" spans="1:8">
      <c r="A39" s="24"/>
      <c r="B39" s="168"/>
      <c r="C39" s="168"/>
      <c r="D39" s="168"/>
      <c r="E39" s="168"/>
      <c r="F39" s="168"/>
      <c r="G39" s="24"/>
      <c r="H39" s="24"/>
    </row>
    <row r="40" spans="1:8">
      <c r="A40" s="24"/>
      <c r="B40" s="168"/>
      <c r="C40" s="168"/>
      <c r="D40" s="168"/>
      <c r="E40" s="168"/>
      <c r="F40" s="168"/>
      <c r="G40" s="24"/>
      <c r="H40" s="24"/>
    </row>
    <row r="41" spans="1:8">
      <c r="A41" s="24"/>
      <c r="B41" s="168"/>
      <c r="C41" s="168"/>
      <c r="D41" s="168"/>
      <c r="E41" s="168"/>
      <c r="F41" s="168"/>
      <c r="G41" s="24"/>
      <c r="H41" s="24"/>
    </row>
    <row r="42" spans="1:8">
      <c r="A42" s="24"/>
      <c r="B42" s="168"/>
      <c r="C42" s="168"/>
      <c r="D42" s="168"/>
      <c r="E42" s="168"/>
      <c r="F42" s="168"/>
      <c r="G42" s="24"/>
      <c r="H42" s="24"/>
    </row>
    <row r="43" spans="1:8">
      <c r="A43" s="24"/>
      <c r="B43" s="168"/>
      <c r="C43" s="168"/>
      <c r="D43" s="168"/>
      <c r="E43" s="168"/>
      <c r="F43" s="168"/>
      <c r="G43" s="24"/>
      <c r="H43" s="24"/>
    </row>
    <row r="44" spans="1:8">
      <c r="A44" s="24"/>
      <c r="B44" s="168"/>
      <c r="C44" s="168"/>
      <c r="D44" s="168"/>
      <c r="E44" s="168"/>
      <c r="F44" s="168"/>
      <c r="G44" s="24"/>
      <c r="H44" s="24"/>
    </row>
    <row r="45" spans="1:8">
      <c r="A45" s="24"/>
      <c r="B45" s="166"/>
      <c r="C45" s="170"/>
      <c r="D45" s="25"/>
      <c r="E45" s="25"/>
      <c r="F45" s="25"/>
      <c r="G45" s="24"/>
      <c r="H45" s="24"/>
    </row>
    <row r="46" spans="1:8">
      <c r="A46" s="24"/>
      <c r="B46" s="166"/>
      <c r="C46" s="170"/>
      <c r="D46" s="25"/>
      <c r="E46" s="25"/>
      <c r="F46" s="25"/>
      <c r="G46" s="24"/>
      <c r="H46" s="24"/>
    </row>
    <row r="47" spans="1:8">
      <c r="A47" s="24"/>
      <c r="B47" s="166"/>
      <c r="C47" s="170"/>
      <c r="D47" s="25"/>
      <c r="E47" s="25"/>
      <c r="F47" s="25"/>
      <c r="G47" s="24"/>
      <c r="H47" s="24"/>
    </row>
    <row r="48" spans="1:8">
      <c r="A48" s="24"/>
      <c r="B48" s="166"/>
      <c r="C48" s="170"/>
      <c r="D48" s="25"/>
      <c r="E48" s="25"/>
      <c r="F48" s="25"/>
      <c r="G48" s="24"/>
      <c r="H48" s="24"/>
    </row>
    <row r="49" spans="1:8">
      <c r="A49" s="24"/>
      <c r="B49" s="166"/>
      <c r="C49" s="170"/>
      <c r="D49" s="25"/>
      <c r="E49" s="25"/>
      <c r="F49" s="25"/>
      <c r="G49" s="24"/>
      <c r="H49" s="24"/>
    </row>
    <row r="50" spans="1:8">
      <c r="A50" s="24"/>
      <c r="B50" s="169" t="s">
        <v>294</v>
      </c>
      <c r="C50" s="170"/>
      <c r="D50" s="25"/>
      <c r="E50" s="25"/>
      <c r="F50" s="25"/>
      <c r="G50" s="24"/>
      <c r="H50" s="24"/>
    </row>
    <row r="51" spans="1:8" ht="15" customHeight="1">
      <c r="A51" s="24"/>
      <c r="B51" s="494" t="s">
        <v>295</v>
      </c>
      <c r="C51" s="494"/>
      <c r="D51" s="494"/>
      <c r="E51" s="494"/>
      <c r="F51" s="494"/>
      <c r="G51" s="494"/>
      <c r="H51" s="24"/>
    </row>
    <row r="52" spans="1:8">
      <c r="A52" s="24"/>
      <c r="B52" s="494"/>
      <c r="C52" s="494"/>
      <c r="D52" s="494"/>
      <c r="E52" s="494"/>
      <c r="F52" s="494"/>
      <c r="G52" s="494"/>
      <c r="H52" s="24"/>
    </row>
    <row r="53" spans="1:8">
      <c r="A53" s="24"/>
      <c r="B53" s="166"/>
      <c r="C53" s="170"/>
      <c r="D53" s="25"/>
      <c r="E53" s="25"/>
      <c r="F53" s="25"/>
      <c r="G53" s="24"/>
      <c r="H53" s="24"/>
    </row>
    <row r="54" spans="1:8">
      <c r="A54" s="24"/>
      <c r="B54" s="166"/>
      <c r="C54" s="170"/>
      <c r="D54" s="25"/>
      <c r="E54" s="25"/>
      <c r="F54" s="25"/>
      <c r="G54" s="24"/>
      <c r="H54" s="24"/>
    </row>
    <row r="55" spans="1:8">
      <c r="A55" s="24"/>
      <c r="B55" s="166"/>
      <c r="C55" s="170"/>
      <c r="D55" s="25"/>
      <c r="E55" s="25"/>
      <c r="F55" s="25"/>
      <c r="G55" s="24"/>
      <c r="H55" s="24"/>
    </row>
    <row r="56" spans="1:8">
      <c r="A56" s="24"/>
      <c r="B56" s="166"/>
      <c r="C56" s="170"/>
      <c r="D56" s="25"/>
      <c r="E56" s="25"/>
      <c r="F56" s="25"/>
      <c r="G56" s="24"/>
      <c r="H56" s="24"/>
    </row>
    <row r="57" spans="1:8">
      <c r="A57" s="24"/>
      <c r="B57" s="168" t="s">
        <v>296</v>
      </c>
      <c r="C57" s="170"/>
      <c r="D57" s="25"/>
      <c r="E57" s="25"/>
      <c r="F57" s="25"/>
      <c r="G57" s="24"/>
      <c r="H57" s="24"/>
    </row>
    <row r="58" spans="1:8">
      <c r="A58" s="24"/>
      <c r="B58" s="171" t="s">
        <v>297</v>
      </c>
      <c r="C58" s="170"/>
      <c r="D58" s="25"/>
      <c r="E58" s="25"/>
      <c r="F58" s="25"/>
      <c r="G58" s="24"/>
      <c r="H58" s="24"/>
    </row>
    <row r="59" spans="1:8">
      <c r="A59" s="24"/>
      <c r="B59" s="168" t="s">
        <v>298</v>
      </c>
      <c r="C59" s="170"/>
      <c r="D59" s="25"/>
      <c r="E59" s="25"/>
      <c r="F59" s="25"/>
      <c r="G59" s="24"/>
      <c r="H59" s="24"/>
    </row>
    <row r="60" spans="1:8">
      <c r="A60" s="24"/>
      <c r="B60" s="166"/>
      <c r="C60" s="170"/>
      <c r="D60" s="25"/>
      <c r="E60" s="25"/>
      <c r="F60" s="25"/>
      <c r="G60" s="24"/>
      <c r="H60" s="24"/>
    </row>
    <row r="61" spans="1:8">
      <c r="A61" s="24"/>
      <c r="B61" s="166"/>
      <c r="C61" s="170"/>
      <c r="D61" s="25"/>
      <c r="E61" s="25"/>
      <c r="F61" s="25"/>
      <c r="G61" s="24"/>
      <c r="H61" s="24"/>
    </row>
    <row r="62" spans="1:8">
      <c r="A62" s="24"/>
      <c r="B62" s="166"/>
      <c r="C62" s="170"/>
      <c r="D62" s="25"/>
      <c r="E62" s="25"/>
      <c r="F62" s="25"/>
      <c r="G62" s="24"/>
      <c r="H62" s="24"/>
    </row>
    <row r="63" spans="1:8">
      <c r="A63" s="24"/>
      <c r="B63" s="166"/>
      <c r="C63" s="170"/>
      <c r="D63" s="25"/>
      <c r="E63" s="25"/>
      <c r="F63" s="25"/>
      <c r="G63" s="24"/>
      <c r="H63" s="24"/>
    </row>
    <row r="64" spans="1:8">
      <c r="A64" s="24"/>
      <c r="B64" s="166"/>
      <c r="C64" s="170"/>
      <c r="D64" s="25"/>
      <c r="E64" s="25"/>
      <c r="F64" s="25"/>
      <c r="G64" s="24"/>
      <c r="H64" s="24"/>
    </row>
    <row r="65" spans="1:8">
      <c r="A65" s="24"/>
      <c r="B65" s="166"/>
      <c r="C65" s="170"/>
      <c r="D65" s="25"/>
      <c r="E65" s="25"/>
      <c r="F65" s="25"/>
      <c r="G65" s="24"/>
      <c r="H65" s="24"/>
    </row>
    <row r="66" spans="1:8">
      <c r="A66" s="24"/>
      <c r="B66" s="166"/>
      <c r="C66" s="170"/>
      <c r="D66" s="25"/>
      <c r="E66" s="25"/>
      <c r="F66" s="25"/>
      <c r="G66" s="24"/>
      <c r="H66" s="24"/>
    </row>
    <row r="67" spans="1:8">
      <c r="A67" s="24"/>
      <c r="B67" s="166"/>
      <c r="C67" s="170"/>
      <c r="D67" s="25"/>
      <c r="E67" s="25"/>
      <c r="F67" s="25"/>
      <c r="G67" s="24"/>
      <c r="H67" s="24"/>
    </row>
    <row r="68" spans="1:8">
      <c r="A68" s="24"/>
      <c r="B68" s="166"/>
      <c r="C68" s="170"/>
      <c r="D68" s="25"/>
      <c r="E68" s="25"/>
      <c r="F68" s="25"/>
      <c r="G68" s="24"/>
      <c r="H68" s="24"/>
    </row>
    <row r="69" spans="1:8">
      <c r="A69" s="24"/>
      <c r="B69" s="166"/>
      <c r="C69" s="170"/>
      <c r="D69" s="25"/>
      <c r="E69" s="25"/>
      <c r="F69" s="25"/>
      <c r="G69" s="24"/>
      <c r="H69" s="24"/>
    </row>
    <row r="70" spans="1:8">
      <c r="A70" s="24"/>
      <c r="B70" s="166"/>
      <c r="C70" s="170"/>
      <c r="D70" s="25"/>
      <c r="E70" s="25"/>
      <c r="F70" s="25"/>
      <c r="G70" s="24"/>
      <c r="H70" s="24"/>
    </row>
    <row r="71" spans="1:8">
      <c r="A71" s="24"/>
      <c r="B71" s="166"/>
      <c r="C71" s="170"/>
      <c r="D71" s="25"/>
      <c r="E71" s="25"/>
      <c r="F71" s="25"/>
      <c r="G71" s="24"/>
      <c r="H71" s="24"/>
    </row>
    <row r="72" spans="1:8">
      <c r="A72" s="24"/>
      <c r="B72" s="166"/>
      <c r="C72" s="170"/>
      <c r="D72" s="25"/>
      <c r="E72" s="25"/>
      <c r="F72" s="25"/>
      <c r="G72" s="24"/>
      <c r="H72" s="24"/>
    </row>
    <row r="73" spans="1:8">
      <c r="A73" s="24"/>
      <c r="B73" s="169" t="s">
        <v>299</v>
      </c>
      <c r="C73" s="170"/>
      <c r="D73" s="25"/>
      <c r="E73" s="25"/>
      <c r="F73" s="25"/>
      <c r="G73" s="24"/>
      <c r="H73" s="24"/>
    </row>
    <row r="74" spans="1:8" ht="15" customHeight="1">
      <c r="A74" s="24"/>
      <c r="B74" s="494" t="s">
        <v>300</v>
      </c>
      <c r="C74" s="494"/>
      <c r="D74" s="494"/>
      <c r="E74" s="494"/>
      <c r="F74" s="494"/>
      <c r="G74" s="24"/>
      <c r="H74" s="24"/>
    </row>
    <row r="75" spans="1:8">
      <c r="A75" s="24"/>
      <c r="B75" s="494"/>
      <c r="C75" s="494"/>
      <c r="D75" s="494"/>
      <c r="E75" s="494"/>
      <c r="F75" s="494"/>
      <c r="G75" s="24"/>
      <c r="H75" s="24"/>
    </row>
    <row r="76" spans="1:8">
      <c r="A76" s="24"/>
      <c r="B76" s="166"/>
      <c r="C76" s="170"/>
      <c r="D76" s="25"/>
      <c r="E76" s="25"/>
      <c r="F76" s="25"/>
      <c r="G76" s="24"/>
      <c r="H76" s="24"/>
    </row>
    <row r="77" spans="1:8">
      <c r="A77" s="24"/>
      <c r="B77" s="166"/>
      <c r="C77" s="170"/>
      <c r="D77" s="25"/>
      <c r="E77" s="25"/>
      <c r="F77" s="25"/>
      <c r="G77" s="24"/>
      <c r="H77" s="24"/>
    </row>
    <row r="78" spans="1:8">
      <c r="A78" s="24"/>
      <c r="B78" s="166"/>
      <c r="C78" s="170"/>
      <c r="D78" s="25"/>
      <c r="E78" s="25"/>
      <c r="F78" s="25"/>
      <c r="G78" s="24"/>
      <c r="H78" s="24"/>
    </row>
    <row r="79" spans="1:8">
      <c r="A79" s="24"/>
      <c r="B79" s="166"/>
      <c r="C79" s="170"/>
      <c r="D79" s="25"/>
      <c r="E79" s="25"/>
      <c r="F79" s="25"/>
      <c r="G79" s="24"/>
      <c r="H79" s="24"/>
    </row>
    <row r="80" spans="1:8">
      <c r="A80" s="24"/>
      <c r="B80" s="169" t="s">
        <v>301</v>
      </c>
      <c r="C80" s="170"/>
      <c r="D80" s="25"/>
      <c r="E80" s="25"/>
      <c r="F80" s="25"/>
      <c r="G80" s="24"/>
      <c r="H80" s="24"/>
    </row>
    <row r="81" spans="1:8">
      <c r="A81" s="24"/>
      <c r="B81" s="166"/>
      <c r="C81" s="170"/>
      <c r="D81" s="25"/>
      <c r="E81" s="25"/>
      <c r="F81" s="25"/>
      <c r="G81" s="24"/>
      <c r="H81" s="24"/>
    </row>
    <row r="82" spans="1:8">
      <c r="A82" s="158"/>
      <c r="B82" s="167" t="s">
        <v>302</v>
      </c>
      <c r="C82" s="172"/>
      <c r="D82" s="173"/>
      <c r="E82" s="173"/>
      <c r="F82" s="173"/>
      <c r="G82" s="158"/>
      <c r="H82" s="24"/>
    </row>
    <row r="83" spans="1:8">
      <c r="A83" s="24"/>
      <c r="B83" s="168"/>
      <c r="C83" s="170"/>
      <c r="D83" s="25"/>
      <c r="E83" s="25"/>
      <c r="F83" s="25"/>
      <c r="G83" s="24"/>
      <c r="H83" s="24"/>
    </row>
    <row r="84" spans="1:8">
      <c r="A84" s="24"/>
      <c r="B84" s="169" t="s">
        <v>292</v>
      </c>
      <c r="C84" s="170"/>
      <c r="D84" s="25"/>
      <c r="E84" s="25"/>
      <c r="F84" s="25"/>
      <c r="G84" s="24"/>
      <c r="H84" s="24"/>
    </row>
    <row r="85" spans="1:8">
      <c r="A85" s="24"/>
      <c r="B85" s="174" t="s">
        <v>293</v>
      </c>
      <c r="C85" s="170"/>
      <c r="D85" s="25"/>
      <c r="E85" s="25"/>
      <c r="F85" s="25"/>
      <c r="G85" s="24"/>
      <c r="H85" s="24"/>
    </row>
    <row r="86" spans="1:8">
      <c r="A86" s="24"/>
      <c r="B86" s="166"/>
      <c r="C86" s="170"/>
      <c r="D86" s="25"/>
      <c r="E86" s="25"/>
      <c r="F86" s="25"/>
      <c r="G86" s="24"/>
      <c r="H86" s="24"/>
    </row>
    <row r="87" spans="1:8">
      <c r="A87" s="24"/>
      <c r="B87" s="166"/>
      <c r="C87" s="170"/>
      <c r="D87" s="25"/>
      <c r="E87" s="25"/>
      <c r="F87" s="25"/>
      <c r="G87" s="24"/>
      <c r="H87" s="24"/>
    </row>
    <row r="88" spans="1:8">
      <c r="A88" s="24"/>
      <c r="B88" s="166"/>
      <c r="C88" s="170"/>
      <c r="D88" s="25"/>
      <c r="E88" s="25"/>
      <c r="F88" s="25"/>
      <c r="G88" s="24"/>
      <c r="H88" s="24"/>
    </row>
    <row r="89" spans="1:8">
      <c r="A89" s="24"/>
      <c r="B89" s="166"/>
      <c r="C89" s="170"/>
      <c r="D89" s="25"/>
      <c r="E89" s="25"/>
      <c r="F89" s="25"/>
      <c r="G89" s="24"/>
      <c r="H89" s="24"/>
    </row>
    <row r="90" spans="1:8">
      <c r="A90" s="24"/>
      <c r="B90" s="166"/>
      <c r="C90" s="170"/>
      <c r="D90" s="25"/>
      <c r="E90" s="25"/>
      <c r="F90" s="25"/>
      <c r="G90" s="24"/>
      <c r="H90" s="24"/>
    </row>
    <row r="91" spans="1:8">
      <c r="A91" s="24"/>
      <c r="B91" s="166"/>
      <c r="C91" s="170"/>
      <c r="D91" s="25"/>
      <c r="E91" s="25"/>
      <c r="F91" s="25"/>
      <c r="G91" s="24"/>
      <c r="H91" s="24"/>
    </row>
    <row r="92" spans="1:8">
      <c r="A92" s="24"/>
      <c r="B92" s="166"/>
      <c r="C92" s="170"/>
      <c r="D92" s="25"/>
      <c r="E92" s="25"/>
      <c r="F92" s="25"/>
      <c r="G92" s="24"/>
      <c r="H92" s="24"/>
    </row>
    <row r="93" spans="1:8">
      <c r="A93" s="24"/>
      <c r="B93" s="166"/>
      <c r="C93" s="170"/>
      <c r="D93" s="25"/>
      <c r="E93" s="25"/>
      <c r="F93" s="25"/>
      <c r="G93" s="24"/>
      <c r="H93" s="24"/>
    </row>
    <row r="94" spans="1:8">
      <c r="A94" s="24"/>
      <c r="B94" s="166"/>
      <c r="C94" s="170"/>
      <c r="D94" s="25"/>
      <c r="E94" s="25"/>
      <c r="F94" s="25"/>
      <c r="G94" s="24"/>
      <c r="H94" s="24"/>
    </row>
    <row r="95" spans="1:8">
      <c r="A95" s="24"/>
      <c r="B95" s="166"/>
      <c r="C95" s="170"/>
      <c r="D95" s="25"/>
      <c r="E95" s="25"/>
      <c r="F95" s="25"/>
      <c r="G95" s="24"/>
      <c r="H95" s="24"/>
    </row>
    <row r="96" spans="1:8">
      <c r="A96" s="24"/>
      <c r="B96" s="169" t="s">
        <v>294</v>
      </c>
      <c r="C96" s="170"/>
      <c r="D96" s="25"/>
      <c r="E96" s="25"/>
      <c r="F96" s="25"/>
      <c r="G96" s="24"/>
      <c r="H96" s="24"/>
    </row>
    <row r="97" spans="1:8">
      <c r="A97" s="24"/>
      <c r="B97" s="495" t="s">
        <v>303</v>
      </c>
      <c r="C97" s="495"/>
      <c r="D97" s="495"/>
      <c r="E97" s="495"/>
      <c r="F97" s="495"/>
      <c r="G97" s="495"/>
      <c r="H97" s="24"/>
    </row>
    <row r="98" spans="1:8">
      <c r="A98" s="24"/>
      <c r="B98" s="495"/>
      <c r="C98" s="495"/>
      <c r="D98" s="495"/>
      <c r="E98" s="495"/>
      <c r="F98" s="495"/>
      <c r="G98" s="495"/>
      <c r="H98" s="24"/>
    </row>
    <row r="99" spans="1:8">
      <c r="A99" s="24"/>
      <c r="B99" s="166"/>
      <c r="C99" s="170"/>
      <c r="D99" s="25"/>
      <c r="E99" s="25"/>
      <c r="F99" s="25"/>
      <c r="G99" s="24"/>
      <c r="H99" s="24"/>
    </row>
    <row r="100" spans="1:8">
      <c r="A100" s="24"/>
      <c r="B100" s="166"/>
      <c r="C100" s="170"/>
      <c r="D100" s="25"/>
      <c r="E100" s="25"/>
      <c r="F100" s="25"/>
      <c r="G100" s="24"/>
      <c r="H100" s="24"/>
    </row>
    <row r="101" spans="1:8">
      <c r="A101" s="24"/>
      <c r="B101" s="166"/>
      <c r="C101" s="170"/>
      <c r="D101" s="25"/>
      <c r="E101" s="25"/>
      <c r="F101" s="25"/>
      <c r="G101" s="24"/>
      <c r="H101" s="24"/>
    </row>
    <row r="102" spans="1:8">
      <c r="A102" s="24"/>
      <c r="B102" s="166"/>
      <c r="C102" s="170"/>
      <c r="D102" s="25"/>
      <c r="E102" s="25"/>
      <c r="F102" s="25"/>
      <c r="G102" s="24"/>
      <c r="H102" s="24"/>
    </row>
    <row r="103" spans="1:8" ht="15" customHeight="1">
      <c r="A103" s="24"/>
      <c r="B103" s="175" t="s">
        <v>304</v>
      </c>
      <c r="C103" s="170"/>
      <c r="D103" s="25"/>
      <c r="E103" s="25"/>
      <c r="F103" s="25"/>
      <c r="G103" s="24"/>
      <c r="H103" s="24"/>
    </row>
    <row r="104" spans="1:8">
      <c r="A104" s="24"/>
      <c r="B104" s="175" t="s">
        <v>305</v>
      </c>
      <c r="C104" s="170"/>
      <c r="D104" s="25"/>
      <c r="E104" s="25"/>
      <c r="F104" s="25"/>
      <c r="G104" s="24"/>
      <c r="H104" s="24"/>
    </row>
    <row r="105" spans="1:8">
      <c r="A105" s="24"/>
      <c r="B105" s="496" t="s">
        <v>306</v>
      </c>
      <c r="C105" s="496"/>
      <c r="D105" s="496"/>
      <c r="E105" s="496"/>
      <c r="F105" s="496"/>
      <c r="G105" s="496"/>
      <c r="H105" s="24"/>
    </row>
    <row r="106" spans="1:8">
      <c r="A106" s="24"/>
      <c r="B106" s="496"/>
      <c r="C106" s="496"/>
      <c r="D106" s="496"/>
      <c r="E106" s="496"/>
      <c r="F106" s="496"/>
      <c r="G106" s="496"/>
      <c r="H106" s="24"/>
    </row>
    <row r="107" spans="1:8">
      <c r="A107" s="24"/>
      <c r="B107" s="166"/>
      <c r="C107" s="170"/>
      <c r="D107" s="25"/>
      <c r="E107" s="25"/>
      <c r="F107" s="25"/>
      <c r="G107" s="24"/>
      <c r="H107" s="24"/>
    </row>
    <row r="108" spans="1:8">
      <c r="A108" s="24"/>
      <c r="B108" s="166"/>
      <c r="C108" s="170"/>
      <c r="D108" s="25"/>
      <c r="E108" s="25"/>
      <c r="F108" s="25"/>
      <c r="G108" s="24"/>
      <c r="H108" s="24"/>
    </row>
    <row r="109" spans="1:8">
      <c r="A109" s="24"/>
      <c r="B109" s="166"/>
      <c r="C109" s="170"/>
      <c r="D109" s="25"/>
      <c r="E109" s="25"/>
      <c r="F109" s="25"/>
      <c r="G109" s="24"/>
      <c r="H109" s="24"/>
    </row>
    <row r="110" spans="1:8">
      <c r="A110" s="24"/>
      <c r="B110" s="166"/>
      <c r="C110" s="170"/>
      <c r="D110" s="25"/>
      <c r="E110" s="25"/>
      <c r="F110" s="25"/>
      <c r="G110" s="24"/>
      <c r="H110" s="24"/>
    </row>
    <row r="111" spans="1:8">
      <c r="A111" s="24"/>
      <c r="B111" s="166"/>
      <c r="C111" s="170"/>
      <c r="D111" s="25"/>
      <c r="E111" s="25"/>
      <c r="F111" s="25"/>
      <c r="G111" s="24"/>
      <c r="H111" s="24"/>
    </row>
    <row r="112" spans="1:8">
      <c r="A112" s="24"/>
      <c r="B112" s="166"/>
      <c r="C112" s="170"/>
      <c r="D112" s="25"/>
      <c r="E112" s="25"/>
      <c r="F112" s="25"/>
      <c r="G112" s="24"/>
      <c r="H112" s="24"/>
    </row>
    <row r="113" spans="1:8">
      <c r="A113" s="24"/>
      <c r="B113" s="166"/>
      <c r="C113" s="170"/>
      <c r="D113" s="25"/>
      <c r="E113" s="25"/>
      <c r="F113" s="25"/>
      <c r="G113" s="24"/>
      <c r="H113" s="24"/>
    </row>
    <row r="114" spans="1:8">
      <c r="A114" s="24"/>
      <c r="B114" s="166"/>
      <c r="C114" s="170"/>
      <c r="D114" s="25"/>
      <c r="E114" s="25"/>
      <c r="F114" s="25"/>
      <c r="G114" s="24"/>
      <c r="H114" s="24"/>
    </row>
    <row r="115" spans="1:8">
      <c r="A115" s="24"/>
      <c r="B115" s="166"/>
      <c r="C115" s="170"/>
      <c r="D115" s="25"/>
      <c r="E115" s="25"/>
      <c r="F115" s="25"/>
      <c r="G115" s="24"/>
      <c r="H115" s="24"/>
    </row>
    <row r="116" spans="1:8">
      <c r="A116" s="24"/>
      <c r="B116" s="166"/>
      <c r="C116" s="170"/>
      <c r="D116" s="25"/>
      <c r="E116" s="25"/>
      <c r="F116" s="25"/>
      <c r="G116" s="24"/>
      <c r="H116" s="24"/>
    </row>
    <row r="117" spans="1:8">
      <c r="A117" s="24"/>
      <c r="B117" s="166"/>
      <c r="C117" s="170"/>
      <c r="D117" s="25"/>
      <c r="E117" s="25"/>
      <c r="F117" s="25"/>
      <c r="G117" s="24"/>
      <c r="H117" s="24"/>
    </row>
    <row r="118" spans="1:8">
      <c r="A118" s="24"/>
      <c r="B118" s="166"/>
      <c r="C118" s="170"/>
      <c r="D118" s="25"/>
      <c r="E118" s="25"/>
      <c r="F118" s="25"/>
      <c r="G118" s="24"/>
      <c r="H118" s="24"/>
    </row>
    <row r="119" spans="1:8">
      <c r="A119" s="24"/>
      <c r="B119" s="166"/>
      <c r="C119" s="170"/>
      <c r="D119" s="25"/>
      <c r="E119" s="25"/>
      <c r="F119" s="25"/>
      <c r="G119" s="24"/>
      <c r="H119" s="24"/>
    </row>
    <row r="120" spans="1:8">
      <c r="A120" s="24"/>
      <c r="B120" s="166"/>
      <c r="C120" s="170"/>
      <c r="D120" s="25"/>
      <c r="E120" s="25"/>
      <c r="F120" s="25"/>
      <c r="G120" s="24"/>
      <c r="H120" s="24"/>
    </row>
    <row r="121" spans="1:8">
      <c r="A121" s="24"/>
      <c r="B121" s="166"/>
      <c r="C121" s="170"/>
      <c r="D121" s="25"/>
      <c r="E121" s="25"/>
      <c r="F121" s="25"/>
      <c r="G121" s="24"/>
      <c r="H121" s="24"/>
    </row>
    <row r="122" spans="1:8">
      <c r="A122" s="24"/>
      <c r="B122" s="166"/>
      <c r="C122" s="170"/>
      <c r="D122" s="25"/>
      <c r="E122" s="25"/>
      <c r="F122" s="25"/>
      <c r="G122" s="24"/>
      <c r="H122" s="24"/>
    </row>
    <row r="123" spans="1:8">
      <c r="A123" s="24"/>
      <c r="B123" s="166"/>
      <c r="C123" s="170"/>
      <c r="D123" s="25"/>
      <c r="E123" s="25"/>
      <c r="F123" s="25"/>
      <c r="G123" s="24"/>
      <c r="H123" s="24"/>
    </row>
    <row r="124" spans="1:8">
      <c r="A124" s="24"/>
      <c r="B124" s="166"/>
      <c r="C124" s="170"/>
      <c r="D124" s="25"/>
      <c r="E124" s="25"/>
      <c r="F124" s="25"/>
      <c r="G124" s="24"/>
      <c r="H124" s="24"/>
    </row>
    <row r="125" spans="1:8">
      <c r="A125" s="24"/>
      <c r="B125" s="175" t="s">
        <v>307</v>
      </c>
      <c r="C125" s="170"/>
      <c r="D125" s="25"/>
      <c r="E125" s="25"/>
      <c r="F125" s="25"/>
      <c r="G125" s="24"/>
      <c r="H125" s="24"/>
    </row>
    <row r="126" spans="1:8">
      <c r="A126" s="24"/>
      <c r="B126" s="496" t="s">
        <v>308</v>
      </c>
      <c r="C126" s="496"/>
      <c r="D126" s="496"/>
      <c r="E126" s="496"/>
      <c r="F126" s="496"/>
      <c r="G126" s="496"/>
      <c r="H126" s="24"/>
    </row>
    <row r="127" spans="1:8">
      <c r="A127" s="24"/>
      <c r="B127" s="496"/>
      <c r="C127" s="496"/>
      <c r="D127" s="496"/>
      <c r="E127" s="496"/>
      <c r="F127" s="496"/>
      <c r="G127" s="496"/>
      <c r="H127" s="24"/>
    </row>
    <row r="128" spans="1:8">
      <c r="A128" s="24"/>
      <c r="B128" s="280"/>
      <c r="C128" s="279"/>
      <c r="D128" s="279"/>
      <c r="E128" s="279"/>
      <c r="F128" s="279"/>
      <c r="G128" s="24"/>
      <c r="H128" s="24"/>
    </row>
    <row r="129" spans="1:8">
      <c r="A129" s="24"/>
      <c r="B129" s="280"/>
      <c r="C129" s="279"/>
      <c r="D129" s="279"/>
      <c r="E129" s="279"/>
      <c r="F129" s="279"/>
      <c r="G129" s="24"/>
      <c r="H129" s="24"/>
    </row>
    <row r="130" spans="1:8">
      <c r="A130" s="24"/>
      <c r="B130" s="280"/>
      <c r="C130" s="279"/>
      <c r="D130" s="279"/>
      <c r="E130" s="279"/>
      <c r="F130" s="279"/>
      <c r="G130" s="24"/>
      <c r="H130" s="24"/>
    </row>
    <row r="131" spans="1:8">
      <c r="A131" s="24"/>
      <c r="B131" s="280"/>
      <c r="C131" s="279"/>
      <c r="D131" s="279"/>
      <c r="E131" s="279"/>
      <c r="F131" s="279"/>
      <c r="G131" s="24"/>
      <c r="H131" s="24"/>
    </row>
    <row r="132" spans="1:8">
      <c r="A132" s="24"/>
      <c r="B132" s="280"/>
      <c r="C132" s="279"/>
      <c r="D132" s="279"/>
      <c r="E132" s="279"/>
      <c r="F132" s="279"/>
      <c r="G132" s="24"/>
      <c r="H132" s="24"/>
    </row>
    <row r="133" spans="1:8">
      <c r="A133" s="24"/>
      <c r="B133" s="24"/>
      <c r="C133" s="24"/>
      <c r="D133" s="24"/>
      <c r="E133" s="24"/>
      <c r="F133" s="24"/>
      <c r="G133" s="24"/>
      <c r="H133" s="24"/>
    </row>
    <row r="134" spans="1:8">
      <c r="A134" s="24"/>
      <c r="B134" s="24"/>
      <c r="C134" s="24"/>
      <c r="D134" s="24"/>
      <c r="E134" s="24"/>
      <c r="F134" s="24"/>
      <c r="G134" s="24"/>
      <c r="H134" s="24"/>
    </row>
    <row r="135" spans="1:8">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K30" sqref="K30"/>
    </sheetView>
  </sheetViews>
  <sheetFormatPr defaultColWidth="17.6640625" defaultRowHeight="14.4"/>
  <cols>
    <col min="1" max="1" width="28.33203125" bestFit="1" customWidth="1"/>
  </cols>
  <sheetData>
    <row r="1" spans="1:13" ht="18">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c r="A2" t="s">
        <v>309</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c r="A3" t="s">
        <v>310</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c r="A4" t="s">
        <v>311</v>
      </c>
      <c r="B4" s="267">
        <f>C4</f>
        <v>7.5</v>
      </c>
      <c r="C4" s="266">
        <f>'Step 1 - Milk Income'!C15</f>
        <v>7.5</v>
      </c>
      <c r="D4" s="266">
        <f>'Step 1 - Milk Income'!D15</f>
        <v>7.5</v>
      </c>
      <c r="E4" s="266">
        <f>'Step 1 - Milk Income'!E15</f>
        <v>7.5</v>
      </c>
      <c r="F4" s="266">
        <f>'Step 1 - Milk Income'!F15</f>
        <v>7.5</v>
      </c>
      <c r="G4" s="266">
        <f>'Step 1 - Milk Income'!G15</f>
        <v>7.75</v>
      </c>
      <c r="H4" s="266">
        <f>'Step 1 - Milk Income'!H15</f>
        <v>7.75</v>
      </c>
      <c r="I4" s="266">
        <f>'Step 1 - Milk Income'!I15</f>
        <v>8</v>
      </c>
      <c r="J4" s="266">
        <f>'Step 1 - Milk Income'!J15</f>
        <v>8</v>
      </c>
      <c r="K4" s="266">
        <f>'Step 1 - Milk Income'!K15</f>
        <v>8.1999999999999993</v>
      </c>
      <c r="L4" s="266">
        <f>'Step 1 - Milk Income'!L15</f>
        <v>8.1999999999999993</v>
      </c>
      <c r="M4" s="266">
        <f>'Step 1 - Milk Income'!M15</f>
        <v>8.1999999999999993</v>
      </c>
    </row>
    <row r="5" spans="1:13">
      <c r="A5" t="s">
        <v>58</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c r="C6" t="s">
        <v>45</v>
      </c>
      <c r="D6" t="s">
        <v>46</v>
      </c>
      <c r="E6" t="s">
        <v>47</v>
      </c>
      <c r="F6" t="s">
        <v>48</v>
      </c>
      <c r="G6" t="s">
        <v>49</v>
      </c>
      <c r="H6" t="s">
        <v>50</v>
      </c>
      <c r="I6" t="s">
        <v>51</v>
      </c>
      <c r="J6" t="s">
        <v>52</v>
      </c>
      <c r="K6" t="s">
        <v>53</v>
      </c>
      <c r="L6" t="s">
        <v>54</v>
      </c>
      <c r="M6" t="s">
        <v>55</v>
      </c>
    </row>
    <row r="7" spans="1:13">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c r="A15" t="s">
        <v>52</v>
      </c>
      <c r="B15" s="271"/>
      <c r="C15" s="274"/>
      <c r="D15" s="274"/>
      <c r="E15" s="274"/>
      <c r="F15" s="274"/>
      <c r="G15" s="274"/>
      <c r="H15" s="274"/>
      <c r="I15" s="274"/>
      <c r="J15" s="274"/>
      <c r="K15" s="276"/>
      <c r="L15" s="273">
        <f>IF($K$4&gt;=L4,0,L4-$K$4)*$J$3-SUM($J15:K15)</f>
        <v>0</v>
      </c>
      <c r="M15" s="273">
        <f>IF($J$4&gt;=L4,0,L4-$J$4)*$J$3-SUM($J15:L15)</f>
        <v>0</v>
      </c>
    </row>
    <row r="16" spans="1:13">
      <c r="A16" t="s">
        <v>53</v>
      </c>
      <c r="B16" s="271"/>
      <c r="C16" s="274"/>
      <c r="D16" s="274"/>
      <c r="E16" s="274"/>
      <c r="F16" s="274"/>
      <c r="G16" s="274"/>
      <c r="H16" s="274"/>
      <c r="I16" s="274"/>
      <c r="J16" s="274"/>
      <c r="K16" s="274"/>
      <c r="L16" s="276"/>
      <c r="M16" s="273">
        <f>IF($L$4&gt;=M4,0,M4-$L$4)*$K$3-SUM($K16:L16)</f>
        <v>0</v>
      </c>
    </row>
    <row r="17" spans="1:13">
      <c r="A17" t="s">
        <v>54</v>
      </c>
      <c r="B17" s="271"/>
      <c r="C17" s="274"/>
      <c r="D17" s="274"/>
      <c r="E17" s="274"/>
      <c r="F17" s="274"/>
      <c r="G17" s="274"/>
      <c r="H17" s="274"/>
      <c r="I17" s="274"/>
      <c r="J17" s="274"/>
      <c r="K17" s="274"/>
      <c r="L17" s="274"/>
      <c r="M17" s="276"/>
    </row>
    <row r="19" spans="1:13">
      <c r="A19" s="272" t="s">
        <v>312</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F24" sqref="F24"/>
    </sheetView>
  </sheetViews>
  <sheetFormatPr defaultColWidth="9.109375" defaultRowHeight="14.4"/>
  <cols>
    <col min="1" max="1" width="32.33203125" customWidth="1"/>
    <col min="2" max="2" width="11.5546875" customWidth="1"/>
    <col min="3" max="3" width="11.6640625" customWidth="1"/>
    <col min="4" max="4" width="11.88671875" customWidth="1"/>
    <col min="5" max="11" width="11.6640625" customWidth="1"/>
    <col min="12" max="12" width="12" customWidth="1"/>
    <col min="13" max="18" width="11.6640625" customWidth="1"/>
    <col min="19" max="19" width="14.33203125" customWidth="1"/>
    <col min="20" max="20" width="8.88671875" customWidth="1"/>
    <col min="21" max="24" width="8.88671875"/>
    <col min="25" max="25" width="5.88671875" customWidth="1"/>
    <col min="26" max="26" width="14" customWidth="1"/>
    <col min="27" max="31" width="8.88671875" customWidth="1"/>
    <col min="32" max="16384" width="9.109375" style="1"/>
  </cols>
  <sheetData>
    <row r="1" spans="1:37" customFormat="1" ht="33.75" customHeight="1">
      <c r="A1" s="316" t="s">
        <v>35</v>
      </c>
      <c r="B1" s="317"/>
      <c r="C1" s="317"/>
      <c r="D1" s="317"/>
      <c r="E1" s="317"/>
      <c r="F1" s="317"/>
      <c r="G1" s="317"/>
      <c r="H1" s="317"/>
      <c r="I1" s="317"/>
      <c r="J1" s="317"/>
      <c r="K1" s="317"/>
      <c r="L1" s="317"/>
      <c r="M1" s="317"/>
      <c r="N1" s="317"/>
      <c r="O1" s="317"/>
      <c r="P1" s="317"/>
      <c r="Q1" s="317"/>
      <c r="R1" s="317"/>
      <c r="S1" s="317"/>
    </row>
    <row r="2" spans="1:37" customFormat="1" ht="6.75" customHeight="1">
      <c r="A2" s="46"/>
      <c r="B2" s="46"/>
      <c r="C2" s="46"/>
      <c r="D2" s="46"/>
      <c r="E2" s="197"/>
      <c r="F2" s="47"/>
      <c r="G2" s="46"/>
      <c r="H2" s="46"/>
      <c r="I2" s="46"/>
      <c r="K2" s="46"/>
      <c r="L2" s="46"/>
      <c r="M2" s="46"/>
      <c r="N2" s="46"/>
      <c r="O2" s="46"/>
      <c r="P2" s="46"/>
      <c r="Q2" s="46"/>
      <c r="R2" s="46"/>
      <c r="S2" s="46"/>
    </row>
    <row r="3" spans="1:37" customFormat="1" ht="15.75" customHeight="1">
      <c r="A3" s="318" t="s">
        <v>36</v>
      </c>
      <c r="B3" s="319"/>
      <c r="C3" s="319"/>
      <c r="D3" s="319"/>
      <c r="E3" s="319"/>
      <c r="F3" s="235" t="s">
        <v>37</v>
      </c>
      <c r="G3" s="237"/>
      <c r="H3" s="236"/>
      <c r="J3" s="48"/>
      <c r="K3" s="48"/>
      <c r="L3" s="48"/>
      <c r="M3" s="48"/>
      <c r="N3" s="48"/>
      <c r="O3" s="48"/>
      <c r="P3" s="48"/>
      <c r="Q3" s="48"/>
      <c r="R3" s="48"/>
      <c r="S3" s="48"/>
    </row>
    <row r="4" spans="1:37" customFormat="1" ht="24" customHeight="1">
      <c r="A4" s="320" t="s">
        <v>38</v>
      </c>
      <c r="B4" s="321"/>
      <c r="C4" s="321"/>
      <c r="D4" s="321"/>
      <c r="E4" s="321"/>
      <c r="F4" s="321"/>
      <c r="G4" s="321"/>
      <c r="H4" s="321"/>
      <c r="I4" s="321"/>
      <c r="J4" s="321"/>
      <c r="K4" s="321"/>
      <c r="L4" s="321"/>
      <c r="M4" s="321"/>
      <c r="N4" s="321"/>
      <c r="O4" s="321"/>
      <c r="P4" s="321"/>
      <c r="Q4" s="321"/>
      <c r="R4" s="321"/>
      <c r="S4" s="321"/>
    </row>
    <row r="5" spans="1:37" customFormat="1" ht="10.5" customHeight="1">
      <c r="A5" s="226"/>
      <c r="B5" s="227"/>
      <c r="C5" s="227"/>
      <c r="D5" s="227"/>
      <c r="E5" s="228"/>
      <c r="F5" s="229"/>
      <c r="G5" s="230"/>
      <c r="H5" s="228"/>
      <c r="I5" s="230"/>
      <c r="J5" s="228"/>
      <c r="K5" s="230"/>
      <c r="L5" s="228"/>
    </row>
    <row r="6" spans="1:37" customFormat="1" ht="20.100000000000001" customHeight="1">
      <c r="A6" s="49" t="s">
        <v>39</v>
      </c>
      <c r="B6" s="50"/>
      <c r="C6" s="263">
        <f>S13</f>
        <v>0</v>
      </c>
    </row>
    <row r="7" spans="1:37" customFormat="1" ht="20.100000000000001" customHeight="1">
      <c r="A7" s="322" t="s">
        <v>40</v>
      </c>
      <c r="B7" s="323"/>
      <c r="C7" s="206">
        <v>1</v>
      </c>
    </row>
    <row r="8" spans="1:37" customFormat="1" ht="19.5" customHeight="1">
      <c r="A8" s="222" t="s">
        <v>41</v>
      </c>
      <c r="B8" s="221"/>
      <c r="C8" s="206">
        <v>1</v>
      </c>
      <c r="D8" s="324" t="s">
        <v>42</v>
      </c>
      <c r="E8" s="324"/>
      <c r="F8" s="223"/>
      <c r="G8" s="223"/>
      <c r="H8" s="208"/>
    </row>
    <row r="9" spans="1:37" customFormat="1" ht="8.25" customHeight="1">
      <c r="A9" s="51"/>
      <c r="B9" s="51"/>
      <c r="C9" s="51"/>
      <c r="D9" s="51"/>
      <c r="E9" s="51"/>
      <c r="F9" s="51"/>
      <c r="G9" s="51"/>
      <c r="H9" s="51"/>
    </row>
    <row r="10" spans="1:37" customFormat="1" ht="20.100000000000001" customHeight="1">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00000000000001" customHeight="1">
      <c r="A11" s="52" t="s">
        <v>313</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00000000000001" customHeight="1">
      <c r="A12" s="52" t="s">
        <v>314</v>
      </c>
      <c r="B12" s="186"/>
      <c r="C12" s="148">
        <v>6</v>
      </c>
      <c r="D12" s="145">
        <v>6</v>
      </c>
      <c r="E12" s="149">
        <v>6.45</v>
      </c>
      <c r="F12" s="149">
        <v>7</v>
      </c>
      <c r="G12" s="149">
        <v>7.2</v>
      </c>
      <c r="H12" s="149">
        <v>7.6</v>
      </c>
      <c r="I12" s="149">
        <v>8.5</v>
      </c>
      <c r="J12" s="149">
        <v>8.5</v>
      </c>
      <c r="K12" s="149">
        <v>8.5</v>
      </c>
      <c r="L12" s="149">
        <v>8.5</v>
      </c>
      <c r="M12" s="149">
        <v>8.5</v>
      </c>
      <c r="N12" s="149">
        <v>8.75</v>
      </c>
      <c r="O12" s="149">
        <v>9</v>
      </c>
      <c r="P12" s="149">
        <v>9.25</v>
      </c>
      <c r="Q12" s="149">
        <v>9.75</v>
      </c>
      <c r="R12" s="149">
        <v>10</v>
      </c>
      <c r="S12" s="198">
        <f>R12</f>
        <v>10</v>
      </c>
      <c r="T12" s="309" t="s">
        <v>57</v>
      </c>
      <c r="U12" s="310"/>
      <c r="V12" s="310"/>
      <c r="W12" s="310"/>
      <c r="X12" s="310"/>
      <c r="Y12" s="310"/>
      <c r="Z12" s="310"/>
    </row>
    <row r="13" spans="1:37" customFormat="1" ht="20.100000000000001" customHeight="1">
      <c r="A13" s="52" t="s">
        <v>315</v>
      </c>
      <c r="B13" s="243">
        <v>0</v>
      </c>
      <c r="C13" s="243">
        <v>0</v>
      </c>
      <c r="D13" s="243">
        <v>0</v>
      </c>
      <c r="E13" s="243">
        <v>0</v>
      </c>
      <c r="F13" s="243">
        <v>0</v>
      </c>
      <c r="G13" s="243">
        <v>0</v>
      </c>
      <c r="H13" s="243">
        <v>0</v>
      </c>
      <c r="I13" s="243">
        <v>0</v>
      </c>
      <c r="J13" s="243">
        <v>0</v>
      </c>
      <c r="K13" s="243">
        <v>0</v>
      </c>
      <c r="L13" s="243">
        <v>0</v>
      </c>
      <c r="M13" s="243">
        <v>0</v>
      </c>
      <c r="N13" s="239"/>
      <c r="O13" s="239"/>
      <c r="P13" s="239"/>
      <c r="Q13" s="239"/>
      <c r="R13" s="239"/>
      <c r="S13" s="238">
        <f>SUM(B13:M13)</f>
        <v>0</v>
      </c>
      <c r="T13" s="311" t="s">
        <v>318</v>
      </c>
      <c r="U13" s="308"/>
      <c r="V13" s="308"/>
      <c r="W13" s="308"/>
      <c r="X13" s="308"/>
      <c r="Y13" s="308"/>
      <c r="Z13" s="308"/>
    </row>
    <row r="14" spans="1:37" s="56" customFormat="1" ht="20.100000000000001" customHeight="1">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07" t="s">
        <v>319</v>
      </c>
      <c r="U14" s="308"/>
      <c r="V14" s="308"/>
      <c r="W14" s="308"/>
      <c r="X14" s="308"/>
      <c r="Y14" s="308"/>
      <c r="Z14" s="308"/>
      <c r="AC14"/>
      <c r="AD14"/>
      <c r="AE14"/>
      <c r="AF14"/>
      <c r="AG14"/>
      <c r="AH14"/>
      <c r="AI14"/>
      <c r="AJ14"/>
      <c r="AK14"/>
    </row>
    <row r="15" spans="1:37" customFormat="1" ht="20.100000000000001" customHeight="1">
      <c r="A15" s="52" t="s">
        <v>317</v>
      </c>
      <c r="B15" s="186"/>
      <c r="C15" s="148">
        <v>7.5</v>
      </c>
      <c r="D15" s="145">
        <v>7.5</v>
      </c>
      <c r="E15" s="149">
        <v>7.5</v>
      </c>
      <c r="F15" s="149">
        <v>7.5</v>
      </c>
      <c r="G15" s="149">
        <v>7.75</v>
      </c>
      <c r="H15" s="149">
        <v>7.75</v>
      </c>
      <c r="I15" s="149">
        <v>8</v>
      </c>
      <c r="J15" s="149">
        <v>8</v>
      </c>
      <c r="K15" s="149">
        <v>8.1999999999999993</v>
      </c>
      <c r="L15" s="149">
        <v>8.1999999999999993</v>
      </c>
      <c r="M15" s="149">
        <v>8.1999999999999993</v>
      </c>
      <c r="N15" s="239"/>
      <c r="O15" s="239"/>
      <c r="P15" s="239"/>
      <c r="Q15" s="239"/>
      <c r="R15" s="239"/>
      <c r="S15" s="244">
        <f>M15</f>
        <v>8.1999999999999993</v>
      </c>
      <c r="T15" s="307"/>
      <c r="U15" s="308"/>
      <c r="V15" s="308"/>
      <c r="W15" s="308"/>
      <c r="X15" s="308"/>
      <c r="Y15" s="308"/>
      <c r="Z15" s="308"/>
    </row>
    <row r="16" spans="1:37" customFormat="1" ht="20.100000000000001" customHeight="1">
      <c r="A16" s="52" t="s">
        <v>58</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12" t="s">
        <v>59</v>
      </c>
      <c r="U16" s="313"/>
      <c r="V16" s="313"/>
      <c r="W16" s="313"/>
      <c r="X16" s="313"/>
      <c r="Y16" s="313"/>
      <c r="Z16" s="313"/>
    </row>
    <row r="17" spans="1:26" customFormat="1" ht="20.100000000000001" customHeight="1">
      <c r="A17" s="52" t="s">
        <v>60</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07" t="s">
        <v>61</v>
      </c>
      <c r="U17" s="308"/>
      <c r="V17" s="308"/>
      <c r="W17" s="308"/>
      <c r="X17" s="308"/>
      <c r="Y17" s="308"/>
      <c r="Z17" s="308"/>
    </row>
    <row r="18" spans="1:26" customFormat="1" ht="20.25" customHeight="1">
      <c r="A18" s="52" t="s">
        <v>62</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c r="A19" s="58"/>
      <c r="B19" s="146"/>
      <c r="C19" s="146"/>
      <c r="D19" s="146"/>
      <c r="E19" s="146"/>
      <c r="F19" s="146"/>
      <c r="G19" s="146"/>
      <c r="H19" s="146"/>
      <c r="I19" s="146"/>
      <c r="J19" s="146"/>
      <c r="K19" s="146"/>
      <c r="L19" s="146"/>
      <c r="M19" s="146"/>
      <c r="N19" s="146"/>
      <c r="O19" s="146"/>
      <c r="P19" s="146"/>
      <c r="Q19" s="146"/>
      <c r="R19" s="146"/>
      <c r="S19" s="57"/>
      <c r="T19" s="277"/>
    </row>
    <row r="20" spans="1:26" customFormat="1" ht="24.6">
      <c r="A20" s="191" t="s">
        <v>63</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c r="A21" s="59" t="s">
        <v>64</v>
      </c>
      <c r="B21" s="239"/>
      <c r="C21" s="241">
        <f>((O12-N12)*SUM($B$11:$M$11)*$C$7)</f>
        <v>0</v>
      </c>
      <c r="D21" s="241">
        <f>((P12-O12)*SUM($B$11:$M$11)*$C$7)</f>
        <v>0</v>
      </c>
      <c r="E21" s="241">
        <f>((Q12-P12)*SUM($B$11:$M$11)*$C$7)</f>
        <v>0</v>
      </c>
      <c r="F21" s="241">
        <f>((R12-Q12)*SUM($B$11:$M$11)*$C$7)</f>
        <v>0</v>
      </c>
      <c r="G21" s="315"/>
      <c r="H21" s="315"/>
      <c r="I21" s="315"/>
      <c r="J21" s="315"/>
      <c r="K21" s="315"/>
      <c r="L21" s="315"/>
      <c r="M21" s="315"/>
      <c r="N21" s="60"/>
      <c r="O21" s="60"/>
      <c r="P21" s="60"/>
      <c r="Q21" s="60"/>
      <c r="R21" s="60"/>
      <c r="S21" s="248">
        <f>SUM(B21:F21)</f>
        <v>0</v>
      </c>
    </row>
    <row r="22" spans="1:26" customFormat="1" ht="19.5" customHeight="1">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c r="A23" s="59" t="s">
        <v>65</v>
      </c>
      <c r="B23" s="262"/>
      <c r="C23" s="262"/>
      <c r="D23" s="262"/>
      <c r="E23" s="262"/>
      <c r="F23" s="246">
        <v>0</v>
      </c>
      <c r="G23" s="258"/>
      <c r="H23" s="234"/>
      <c r="I23" s="234"/>
      <c r="J23" s="234"/>
      <c r="L23" s="256">
        <v>0</v>
      </c>
      <c r="M23" s="234"/>
      <c r="N23" s="60"/>
      <c r="O23" s="60"/>
      <c r="P23" s="60"/>
      <c r="Q23" s="60"/>
      <c r="R23" s="60"/>
      <c r="S23" s="268"/>
    </row>
    <row r="24" spans="1:26" customFormat="1" ht="20.100000000000001" customHeight="1">
      <c r="A24" s="59" t="s">
        <v>66</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00000000000001" customHeight="1">
      <c r="A25" s="59" t="s">
        <v>67</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c r="A26" s="289"/>
      <c r="B26" s="306"/>
      <c r="C26" s="306"/>
      <c r="D26" s="306"/>
      <c r="E26" s="306"/>
      <c r="F26" s="306"/>
      <c r="G26" s="306"/>
      <c r="H26" s="306"/>
      <c r="L26" s="289"/>
    </row>
    <row r="27" spans="1:26" customFormat="1" ht="15" customHeight="1">
      <c r="A27" s="314"/>
      <c r="B27" s="199"/>
      <c r="C27" s="199"/>
      <c r="D27" s="199"/>
      <c r="E27" s="199"/>
      <c r="F27" s="199"/>
      <c r="G27" s="199"/>
      <c r="H27" s="199"/>
      <c r="I27" s="199"/>
      <c r="J27" s="199"/>
      <c r="K27" s="199"/>
      <c r="L27" s="199"/>
      <c r="M27" s="199"/>
      <c r="N27" s="199"/>
      <c r="O27" s="199"/>
      <c r="P27" s="199"/>
      <c r="Q27" s="199"/>
      <c r="R27" s="199"/>
      <c r="S27" s="199"/>
    </row>
    <row r="28" spans="1:26" customFormat="1" ht="18" customHeight="1">
      <c r="A28" s="314"/>
      <c r="B28" s="199"/>
      <c r="C28" s="199"/>
      <c r="D28" s="199"/>
      <c r="E28" s="199"/>
      <c r="F28" s="199"/>
      <c r="G28" s="199"/>
      <c r="H28" s="199"/>
      <c r="I28" s="199"/>
      <c r="J28" s="199"/>
      <c r="K28" s="199"/>
      <c r="L28" s="199"/>
      <c r="M28" s="199"/>
      <c r="N28" s="199"/>
      <c r="O28" s="199"/>
      <c r="P28" s="199"/>
      <c r="Q28" s="199"/>
      <c r="R28" s="199"/>
      <c r="S28" s="199"/>
    </row>
    <row r="29" spans="1:26" customFormat="1" ht="5.25" customHeight="1">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c r="B30" s="306"/>
      <c r="C30" s="306"/>
      <c r="D30" s="306"/>
      <c r="E30" s="306"/>
      <c r="F30" s="306"/>
      <c r="G30" s="306"/>
      <c r="H30" s="306"/>
    </row>
    <row r="31" spans="1:26" customFormat="1"/>
  </sheetData>
  <sheetProtection algorithmName="SHA-512" hashValue="IAXYnXSSCCvJkuMewX+V8KzSuofQF23t6JWPg9g16UwYCz95BFa/UIqjEA1DWdzno+1prZu2ZQUO94YTQvo1SQ==" saltValue="xT6C/XtNJ8DHjPI3nrgdeg==" spinCount="100000" sheet="1" selectLockedCells="1"/>
  <mergeCells count="15">
    <mergeCell ref="A27:A28"/>
    <mergeCell ref="B26:H26"/>
    <mergeCell ref="G21:M21"/>
    <mergeCell ref="A1:S1"/>
    <mergeCell ref="A3:E3"/>
    <mergeCell ref="A4:S4"/>
    <mergeCell ref="A7:B7"/>
    <mergeCell ref="D8:E8"/>
    <mergeCell ref="B30:H30"/>
    <mergeCell ref="T17:Z17"/>
    <mergeCell ref="T12:Z12"/>
    <mergeCell ref="T13:Z13"/>
    <mergeCell ref="T14:Z14"/>
    <mergeCell ref="T15:Z15"/>
    <mergeCell ref="T16:Z16"/>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09375" defaultRowHeight="15" customHeight="1"/>
  <cols>
    <col min="1" max="1" width="10.109375" customWidth="1"/>
    <col min="2" max="2" width="1.5546875" customWidth="1"/>
    <col min="3" max="3" width="2.88671875" customWidth="1"/>
    <col min="4" max="4" width="3.44140625" customWidth="1"/>
    <col min="5" max="5" width="2.33203125" customWidth="1"/>
    <col min="6" max="6" width="6.109375" customWidth="1"/>
    <col min="7" max="7" width="8.6640625" customWidth="1"/>
    <col min="8" max="8" width="5.33203125" customWidth="1"/>
    <col min="9" max="9" width="7.33203125" customWidth="1"/>
    <col min="10" max="11" width="5.109375" customWidth="1"/>
    <col min="12" max="12" width="1.6640625" customWidth="1"/>
    <col min="13" max="13" width="4.33203125" customWidth="1"/>
    <col min="14" max="14" width="4.6640625" customWidth="1"/>
    <col min="15" max="15" width="1.6640625" customWidth="1"/>
    <col min="16" max="16" width="1.88671875" customWidth="1"/>
    <col min="17" max="17" width="3.6640625" customWidth="1"/>
    <col min="18" max="18" width="1.44140625" customWidth="1"/>
    <col min="19" max="19" width="5.109375" customWidth="1"/>
    <col min="20" max="20" width="1.33203125" customWidth="1"/>
    <col min="21" max="21" width="2.44140625" customWidth="1"/>
    <col min="22" max="22" width="4.5546875" customWidth="1"/>
    <col min="23" max="23" width="2.44140625" customWidth="1"/>
    <col min="24" max="24" width="3.88671875" customWidth="1"/>
    <col min="25" max="25" width="1.44140625" customWidth="1"/>
    <col min="26" max="26" width="4.88671875" customWidth="1"/>
    <col min="27" max="27" width="3.109375" customWidth="1"/>
    <col min="28" max="16384" width="9.109375" style="2"/>
  </cols>
  <sheetData>
    <row r="1" spans="1:27" customFormat="1" ht="33.75" customHeight="1">
      <c r="A1" s="325" t="s">
        <v>68</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7"/>
    </row>
    <row r="2" spans="1:27" customFormat="1" ht="12.75" customHeight="1">
      <c r="A2" s="65" t="s">
        <v>69</v>
      </c>
      <c r="B2" s="349"/>
      <c r="C2" s="349"/>
      <c r="D2" s="349"/>
      <c r="E2" s="349"/>
      <c r="F2" s="349"/>
      <c r="G2" s="349"/>
      <c r="H2" s="349"/>
      <c r="I2" s="349"/>
      <c r="J2" s="349"/>
      <c r="K2" s="398" t="s">
        <v>70</v>
      </c>
      <c r="L2" s="398"/>
      <c r="M2" s="398"/>
      <c r="N2" s="398"/>
      <c r="O2" s="224"/>
      <c r="P2" s="399"/>
      <c r="Q2" s="399"/>
      <c r="R2" s="399"/>
      <c r="S2" s="399"/>
      <c r="T2" s="350" t="s">
        <v>71</v>
      </c>
      <c r="U2" s="350"/>
      <c r="V2" s="399"/>
      <c r="W2" s="399"/>
      <c r="X2" s="399"/>
      <c r="Y2" s="399"/>
      <c r="Z2" s="224"/>
      <c r="AA2" s="225"/>
    </row>
    <row r="3" spans="1:27" customFormat="1" ht="12.75" customHeight="1">
      <c r="A3" s="69" t="s">
        <v>72</v>
      </c>
      <c r="B3" s="351">
        <f>'Step 1 - Milk Income'!S13</f>
        <v>0</v>
      </c>
      <c r="C3" s="351"/>
      <c r="D3" s="351"/>
      <c r="E3" s="351"/>
      <c r="F3" s="200" t="s">
        <v>73</v>
      </c>
      <c r="G3" s="247"/>
      <c r="H3" s="291" t="s">
        <v>74</v>
      </c>
      <c r="I3" s="3"/>
      <c r="J3" s="291" t="s">
        <v>75</v>
      </c>
      <c r="K3" s="352" t="str">
        <f>IF(G3=0,"",B3/G3)</f>
        <v/>
      </c>
      <c r="L3" s="352"/>
      <c r="M3" s="352"/>
      <c r="N3" s="419" t="s">
        <v>76</v>
      </c>
      <c r="O3" s="419"/>
      <c r="P3" s="419"/>
      <c r="Q3" s="420" t="str">
        <f>IF(I3=0,"",B3/I3)</f>
        <v/>
      </c>
      <c r="R3" s="420"/>
      <c r="S3" s="420"/>
      <c r="T3" s="420"/>
      <c r="U3" s="405" t="s">
        <v>77</v>
      </c>
      <c r="V3" s="405"/>
      <c r="W3" s="402" t="str">
        <f>IF(I3=0,"",G3/I3)</f>
        <v/>
      </c>
      <c r="X3" s="402"/>
      <c r="Y3" s="402"/>
      <c r="Z3" s="405" t="s">
        <v>78</v>
      </c>
      <c r="AA3" s="406"/>
    </row>
    <row r="4" spans="1:27" customFormat="1" ht="10.5" customHeight="1">
      <c r="A4" s="407" t="s">
        <v>79</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9"/>
    </row>
    <row r="5" spans="1:27" customFormat="1" ht="24.75" customHeight="1">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8"/>
    </row>
    <row r="6" spans="1:27" customFormat="1" ht="15.6" customHeight="1">
      <c r="A6" s="410" t="s">
        <v>80</v>
      </c>
      <c r="B6" s="411"/>
      <c r="C6" s="411"/>
      <c r="D6" s="411"/>
      <c r="E6" s="411"/>
      <c r="F6" s="411"/>
      <c r="G6" s="411"/>
      <c r="H6" s="411"/>
      <c r="I6" s="411"/>
      <c r="J6" s="412"/>
      <c r="K6" s="413" t="s">
        <v>81</v>
      </c>
      <c r="L6" s="413"/>
      <c r="M6" s="413"/>
      <c r="N6" s="413"/>
      <c r="O6" s="413"/>
      <c r="P6" s="413"/>
      <c r="Q6" s="413"/>
      <c r="R6" s="413"/>
      <c r="S6" s="413"/>
      <c r="T6" s="414" t="s">
        <v>82</v>
      </c>
      <c r="U6" s="413"/>
      <c r="V6" s="413"/>
      <c r="W6" s="414" t="s">
        <v>83</v>
      </c>
      <c r="X6" s="413"/>
      <c r="Y6" s="413"/>
      <c r="Z6" s="414" t="s">
        <v>84</v>
      </c>
      <c r="AA6" s="415"/>
    </row>
    <row r="7" spans="1:27" customFormat="1" ht="15.6" customHeight="1">
      <c r="A7" s="201" t="s">
        <v>85</v>
      </c>
      <c r="B7" s="290"/>
      <c r="C7" s="290"/>
      <c r="D7" s="290"/>
      <c r="E7" s="401" t="s">
        <v>40</v>
      </c>
      <c r="F7" s="401"/>
      <c r="G7" s="401"/>
      <c r="H7" s="401"/>
      <c r="I7" s="401"/>
      <c r="J7" s="250">
        <f>'Step 1 - Milk Income'!C7</f>
        <v>1</v>
      </c>
      <c r="K7" s="400"/>
      <c r="L7" s="400"/>
      <c r="M7" s="400"/>
      <c r="N7" s="400"/>
      <c r="O7" s="400"/>
      <c r="P7" s="400"/>
      <c r="Q7" s="400"/>
      <c r="R7" s="400"/>
      <c r="S7" s="400"/>
      <c r="T7" s="290"/>
      <c r="U7" s="290"/>
      <c r="V7" s="290"/>
      <c r="W7" s="290"/>
      <c r="X7" s="290"/>
      <c r="Y7" s="290"/>
      <c r="Z7" s="290"/>
      <c r="AA7" s="202"/>
    </row>
    <row r="8" spans="1:27" customFormat="1" ht="15.6" customHeight="1">
      <c r="A8" s="342" t="s">
        <v>86</v>
      </c>
      <c r="B8" s="343"/>
      <c r="C8" s="343"/>
      <c r="D8" s="343"/>
      <c r="E8" s="383">
        <f>'Step 1 - Milk Income'!L14</f>
        <v>0</v>
      </c>
      <c r="F8" s="383"/>
      <c r="G8" s="81" t="s">
        <v>87</v>
      </c>
      <c r="H8" s="384" t="e">
        <f>'Step 1 - Milk Income'!S18/'Step 1 - Milk Income'!L14</f>
        <v>#DIV/0!</v>
      </c>
      <c r="I8" s="384"/>
      <c r="J8" s="203" t="s">
        <v>88</v>
      </c>
      <c r="K8" s="345">
        <f>'Step 1 - Milk Income'!S18</f>
        <v>0</v>
      </c>
      <c r="L8" s="346"/>
      <c r="M8" s="346"/>
      <c r="N8" s="346"/>
      <c r="O8" s="346"/>
      <c r="P8" s="346"/>
      <c r="Q8" s="346"/>
      <c r="R8" s="346"/>
      <c r="S8" s="347"/>
      <c r="T8" s="334" t="str">
        <f>IF($B$3=0,"",H8)</f>
        <v/>
      </c>
      <c r="U8" s="335"/>
      <c r="V8" s="335"/>
      <c r="W8" s="328" t="str">
        <f t="shared" ref="W8:W14" si="0">IF($G$3=0,"",K8/$G$3)</f>
        <v/>
      </c>
      <c r="X8" s="336"/>
      <c r="Y8" s="336"/>
      <c r="Z8" s="328" t="str">
        <f t="shared" ref="Z8:Z14" si="1">IF($I$3=0,"",K8/$I$3)</f>
        <v/>
      </c>
      <c r="AA8" s="329"/>
    </row>
    <row r="9" spans="1:27" customFormat="1" ht="15.6" customHeight="1">
      <c r="A9" s="377" t="s">
        <v>89</v>
      </c>
      <c r="B9" s="378"/>
      <c r="C9" s="378"/>
      <c r="D9" s="378"/>
      <c r="E9" s="348">
        <f>'Step 1 - Milk Income'!S11</f>
        <v>0</v>
      </c>
      <c r="F9" s="348"/>
      <c r="G9" s="81" t="s">
        <v>87</v>
      </c>
      <c r="H9" s="344" t="e">
        <f>K9/E9</f>
        <v>#DIV/0!</v>
      </c>
      <c r="I9" s="344"/>
      <c r="J9" s="204" t="s">
        <v>90</v>
      </c>
      <c r="K9" s="345">
        <f>'Step 1 - Milk Income'!S21</f>
        <v>0</v>
      </c>
      <c r="L9" s="346"/>
      <c r="M9" s="346"/>
      <c r="N9" s="346"/>
      <c r="O9" s="346"/>
      <c r="P9" s="346"/>
      <c r="Q9" s="346"/>
      <c r="R9" s="346"/>
      <c r="S9" s="347"/>
      <c r="T9" s="334" t="str">
        <f>IF($B$3=0,"",H9)</f>
        <v/>
      </c>
      <c r="U9" s="335"/>
      <c r="V9" s="335"/>
      <c r="W9" s="328" t="str">
        <f t="shared" si="0"/>
        <v/>
      </c>
      <c r="X9" s="336"/>
      <c r="Y9" s="336"/>
      <c r="Z9" s="328" t="str">
        <f t="shared" si="1"/>
        <v/>
      </c>
      <c r="AA9" s="329"/>
    </row>
    <row r="10" spans="1:27" customFormat="1" ht="15.6" customHeight="1">
      <c r="A10" s="342" t="s">
        <v>91</v>
      </c>
      <c r="B10" s="343"/>
      <c r="C10" s="343"/>
      <c r="D10" s="343"/>
      <c r="E10" s="348">
        <f>AVERAGE('Step 1 - Milk Income'!B23:R23)</f>
        <v>0</v>
      </c>
      <c r="F10" s="348"/>
      <c r="G10" s="88" t="s">
        <v>92</v>
      </c>
      <c r="H10" s="344">
        <f>SUM('Step 1 - Milk Income'!B24:R24)*J7</f>
        <v>0</v>
      </c>
      <c r="I10" s="344"/>
      <c r="J10" s="203" t="s">
        <v>93</v>
      </c>
      <c r="K10" s="345">
        <f>'Step 1 - Milk Income'!S25</f>
        <v>0</v>
      </c>
      <c r="L10" s="346"/>
      <c r="M10" s="346"/>
      <c r="N10" s="346"/>
      <c r="O10" s="346"/>
      <c r="P10" s="346"/>
      <c r="Q10" s="346"/>
      <c r="R10" s="346"/>
      <c r="S10" s="347"/>
      <c r="T10" s="334" t="str">
        <f t="shared" ref="T10:T14" si="2">IF($B$3=0,"",K10/$B$3)</f>
        <v/>
      </c>
      <c r="U10" s="335"/>
      <c r="V10" s="335"/>
      <c r="W10" s="328" t="str">
        <f t="shared" si="0"/>
        <v/>
      </c>
      <c r="X10" s="336"/>
      <c r="Y10" s="336"/>
      <c r="Z10" s="328" t="str">
        <f t="shared" si="1"/>
        <v/>
      </c>
      <c r="AA10" s="329"/>
    </row>
    <row r="11" spans="1:27" customFormat="1" ht="15.6" customHeight="1">
      <c r="A11" s="342" t="s">
        <v>94</v>
      </c>
      <c r="B11" s="343"/>
      <c r="C11" s="343"/>
      <c r="D11" s="343"/>
      <c r="E11" s="343"/>
      <c r="F11" s="343"/>
      <c r="G11" s="343"/>
      <c r="H11" s="343"/>
      <c r="I11" s="343"/>
      <c r="J11" s="404"/>
      <c r="K11" s="345">
        <f>'Step 1 - Milk Income'!B20</f>
        <v>0</v>
      </c>
      <c r="L11" s="346"/>
      <c r="M11" s="346"/>
      <c r="N11" s="346"/>
      <c r="O11" s="346"/>
      <c r="P11" s="346"/>
      <c r="Q11" s="346"/>
      <c r="R11" s="346"/>
      <c r="S11" s="347"/>
      <c r="T11" s="334" t="str">
        <f>IF($B$3=0,"",K11/$B$3)</f>
        <v/>
      </c>
      <c r="U11" s="335"/>
      <c r="V11" s="335"/>
      <c r="W11" s="328" t="str">
        <f t="shared" si="0"/>
        <v/>
      </c>
      <c r="X11" s="336"/>
      <c r="Y11" s="336"/>
      <c r="Z11" s="328" t="str">
        <f t="shared" si="1"/>
        <v/>
      </c>
      <c r="AA11" s="329"/>
    </row>
    <row r="12" spans="1:27" customFormat="1" ht="15.6" customHeight="1">
      <c r="A12" s="339" t="s">
        <v>95</v>
      </c>
      <c r="B12" s="340"/>
      <c r="C12" s="340"/>
      <c r="D12" s="340"/>
      <c r="E12" s="340"/>
      <c r="F12" s="340"/>
      <c r="G12" s="340"/>
      <c r="H12" s="340"/>
      <c r="I12" s="340"/>
      <c r="J12" s="341"/>
      <c r="K12" s="337"/>
      <c r="L12" s="338"/>
      <c r="M12" s="338"/>
      <c r="N12" s="338"/>
      <c r="O12" s="338"/>
      <c r="P12" s="338"/>
      <c r="Q12" s="338"/>
      <c r="R12" s="338"/>
      <c r="S12" s="338"/>
      <c r="T12" s="334" t="str">
        <f t="shared" si="2"/>
        <v/>
      </c>
      <c r="U12" s="335"/>
      <c r="V12" s="335"/>
      <c r="W12" s="328" t="str">
        <f t="shared" si="0"/>
        <v/>
      </c>
      <c r="X12" s="336"/>
      <c r="Y12" s="336"/>
      <c r="Z12" s="328" t="str">
        <f t="shared" si="1"/>
        <v/>
      </c>
      <c r="AA12" s="329"/>
    </row>
    <row r="13" spans="1:27" customFormat="1" ht="15.6" customHeight="1">
      <c r="A13" s="385" t="s">
        <v>96</v>
      </c>
      <c r="B13" s="386"/>
      <c r="C13" s="386"/>
      <c r="D13" s="386"/>
      <c r="E13" s="387"/>
      <c r="F13" s="387"/>
      <c r="G13" s="386"/>
      <c r="H13" s="387"/>
      <c r="I13" s="387"/>
      <c r="J13" s="388"/>
      <c r="K13" s="337"/>
      <c r="L13" s="338"/>
      <c r="M13" s="338"/>
      <c r="N13" s="338"/>
      <c r="O13" s="338"/>
      <c r="P13" s="338"/>
      <c r="Q13" s="338"/>
      <c r="R13" s="338"/>
      <c r="S13" s="338"/>
      <c r="T13" s="334" t="str">
        <f t="shared" si="2"/>
        <v/>
      </c>
      <c r="U13" s="335"/>
      <c r="V13" s="335"/>
      <c r="W13" s="328" t="str">
        <f t="shared" si="0"/>
        <v/>
      </c>
      <c r="X13" s="336"/>
      <c r="Y13" s="336"/>
      <c r="Z13" s="328" t="str">
        <f t="shared" si="1"/>
        <v/>
      </c>
      <c r="AA13" s="329"/>
    </row>
    <row r="14" spans="1:27" customFormat="1" ht="15.6" customHeight="1">
      <c r="A14" s="385" t="s">
        <v>97</v>
      </c>
      <c r="B14" s="386"/>
      <c r="C14" s="386"/>
      <c r="D14" s="386"/>
      <c r="E14" s="387"/>
      <c r="F14" s="387"/>
      <c r="G14" s="386"/>
      <c r="H14" s="387"/>
      <c r="I14" s="387"/>
      <c r="J14" s="388"/>
      <c r="K14" s="337"/>
      <c r="L14" s="338"/>
      <c r="M14" s="338"/>
      <c r="N14" s="338"/>
      <c r="O14" s="338"/>
      <c r="P14" s="338"/>
      <c r="Q14" s="338"/>
      <c r="R14" s="338"/>
      <c r="S14" s="338"/>
      <c r="T14" s="334" t="str">
        <f t="shared" si="2"/>
        <v/>
      </c>
      <c r="U14" s="335"/>
      <c r="V14" s="335"/>
      <c r="W14" s="328" t="str">
        <f t="shared" si="0"/>
        <v/>
      </c>
      <c r="X14" s="336"/>
      <c r="Y14" s="336"/>
      <c r="Z14" s="328" t="str">
        <f t="shared" si="1"/>
        <v/>
      </c>
      <c r="AA14" s="329"/>
    </row>
    <row r="15" spans="1:27" customFormat="1" ht="15.6" customHeight="1">
      <c r="A15" s="330" t="s">
        <v>98</v>
      </c>
      <c r="B15" s="331"/>
      <c r="C15" s="331"/>
      <c r="D15" s="331"/>
      <c r="E15" s="331"/>
      <c r="F15" s="331"/>
      <c r="G15" s="331"/>
      <c r="H15" s="331"/>
      <c r="I15" s="331"/>
      <c r="J15" s="331"/>
      <c r="K15" s="332">
        <f>SUM(K8:K14)</f>
        <v>0</v>
      </c>
      <c r="L15" s="332"/>
      <c r="M15" s="332"/>
      <c r="N15" s="332"/>
      <c r="O15" s="332"/>
      <c r="P15" s="332"/>
      <c r="Q15" s="332"/>
      <c r="R15" s="332"/>
      <c r="S15" s="332"/>
      <c r="T15" s="333">
        <f>SUM(T8:T14)</f>
        <v>0</v>
      </c>
      <c r="U15" s="333"/>
      <c r="V15" s="333"/>
      <c r="W15" s="421">
        <f>SUM(W8:W14)</f>
        <v>0</v>
      </c>
      <c r="X15" s="421"/>
      <c r="Y15" s="421"/>
      <c r="Z15" s="421">
        <f>SUM(Z8:Z14)</f>
        <v>0</v>
      </c>
      <c r="AA15" s="426"/>
    </row>
    <row r="16" spans="1:27" customFormat="1" ht="15.6" customHeight="1">
      <c r="A16" s="385" t="s">
        <v>99</v>
      </c>
      <c r="B16" s="386"/>
      <c r="C16" s="386"/>
      <c r="D16" s="386"/>
      <c r="E16" s="387"/>
      <c r="F16" s="387"/>
      <c r="G16" s="386"/>
      <c r="H16" s="387"/>
      <c r="I16" s="387"/>
      <c r="J16" s="388"/>
      <c r="K16" s="337"/>
      <c r="L16" s="338"/>
      <c r="M16" s="338"/>
      <c r="N16" s="338"/>
      <c r="O16" s="338"/>
      <c r="P16" s="338"/>
      <c r="Q16" s="338"/>
      <c r="R16" s="338"/>
      <c r="S16" s="380"/>
      <c r="T16" s="389" t="str">
        <f>IF($B$3=0,"",K16/$B$3)</f>
        <v/>
      </c>
      <c r="U16" s="390"/>
      <c r="V16" s="391"/>
      <c r="W16" s="392" t="str">
        <f>IF($G$3=0,"",K16/$G$3)</f>
        <v/>
      </c>
      <c r="X16" s="393"/>
      <c r="Y16" s="394"/>
      <c r="Z16" s="392" t="str">
        <f>IF($I$3=0,"",K16/$I$3)</f>
        <v/>
      </c>
      <c r="AA16" s="394"/>
    </row>
    <row r="17" spans="1:27" customFormat="1" ht="15.6" customHeight="1">
      <c r="A17" s="385" t="s">
        <v>100</v>
      </c>
      <c r="B17" s="386"/>
      <c r="C17" s="386"/>
      <c r="D17" s="386"/>
      <c r="E17" s="387"/>
      <c r="F17" s="387"/>
      <c r="G17" s="386"/>
      <c r="H17" s="387"/>
      <c r="I17" s="387"/>
      <c r="J17" s="388"/>
      <c r="K17" s="427"/>
      <c r="L17" s="428"/>
      <c r="M17" s="428"/>
      <c r="N17" s="428"/>
      <c r="O17" s="428"/>
      <c r="P17" s="428"/>
      <c r="Q17" s="428"/>
      <c r="R17" s="428"/>
      <c r="S17" s="429"/>
      <c r="T17" s="389" t="str">
        <f>IF($B$3=0,"",K17/$B$3)</f>
        <v/>
      </c>
      <c r="U17" s="390"/>
      <c r="V17" s="391"/>
      <c r="W17" s="392" t="str">
        <f>IF($G$3=0,"",K17/$G$3)</f>
        <v/>
      </c>
      <c r="X17" s="393"/>
      <c r="Y17" s="394"/>
      <c r="Z17" s="392" t="str">
        <f>IF($I$3=0,"",K17/$I$3)</f>
        <v/>
      </c>
      <c r="AA17" s="394"/>
    </row>
    <row r="18" spans="1:27" customFormat="1" ht="15.6" customHeight="1">
      <c r="A18" s="330" t="s">
        <v>101</v>
      </c>
      <c r="B18" s="331"/>
      <c r="C18" s="331"/>
      <c r="D18" s="331"/>
      <c r="E18" s="331"/>
      <c r="F18" s="331"/>
      <c r="G18" s="331"/>
      <c r="H18" s="331"/>
      <c r="I18" s="331"/>
      <c r="J18" s="331"/>
      <c r="K18" s="422">
        <f>SUM(K15:K17)</f>
        <v>0</v>
      </c>
      <c r="L18" s="332"/>
      <c r="M18" s="332"/>
      <c r="N18" s="332"/>
      <c r="O18" s="332"/>
      <c r="P18" s="332"/>
      <c r="Q18" s="332"/>
      <c r="R18" s="332"/>
      <c r="S18" s="423"/>
      <c r="T18" s="424">
        <f>SUM(T15:T17)</f>
        <v>0</v>
      </c>
      <c r="U18" s="333"/>
      <c r="V18" s="333"/>
      <c r="W18" s="425">
        <f>SUM(W15:W17)</f>
        <v>0</v>
      </c>
      <c r="X18" s="421"/>
      <c r="Y18" s="421"/>
      <c r="Z18" s="425">
        <f>SUM(Z15:Z17)</f>
        <v>0</v>
      </c>
      <c r="AA18" s="426"/>
    </row>
    <row r="19" spans="1:27" customFormat="1" ht="20.25" customHeight="1">
      <c r="A19" s="395" t="s">
        <v>102</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row>
    <row r="20" spans="1:27" customFormat="1" ht="15.6" customHeight="1">
      <c r="A20" s="403" t="s">
        <v>103</v>
      </c>
      <c r="B20" s="403"/>
      <c r="C20" s="403"/>
      <c r="D20" s="403"/>
      <c r="E20" s="403"/>
      <c r="F20" s="403"/>
      <c r="G20" s="403"/>
      <c r="H20" s="403"/>
      <c r="I20" s="403"/>
      <c r="J20" s="403"/>
      <c r="K20" s="397" t="s">
        <v>81</v>
      </c>
      <c r="L20" s="397"/>
      <c r="M20" s="397"/>
      <c r="N20" s="397"/>
      <c r="O20" s="397"/>
      <c r="P20" s="397"/>
      <c r="Q20" s="397"/>
      <c r="R20" s="397"/>
      <c r="S20" s="397"/>
      <c r="T20" s="397" t="s">
        <v>104</v>
      </c>
      <c r="U20" s="397"/>
      <c r="V20" s="397"/>
      <c r="W20" s="397" t="s">
        <v>83</v>
      </c>
      <c r="X20" s="397"/>
      <c r="Y20" s="397"/>
      <c r="Z20" s="397" t="s">
        <v>84</v>
      </c>
      <c r="AA20" s="397"/>
    </row>
    <row r="21" spans="1:27" customFormat="1" ht="15.6" customHeight="1">
      <c r="A21" s="377" t="s">
        <v>105</v>
      </c>
      <c r="B21" s="378"/>
      <c r="C21" s="378"/>
      <c r="D21" s="378"/>
      <c r="E21" s="340"/>
      <c r="F21" s="340"/>
      <c r="G21" s="378"/>
      <c r="H21" s="340"/>
      <c r="I21" s="340"/>
      <c r="J21" s="379"/>
      <c r="K21" s="337"/>
      <c r="L21" s="338"/>
      <c r="M21" s="338"/>
      <c r="N21" s="338"/>
      <c r="O21" s="338"/>
      <c r="P21" s="338"/>
      <c r="Q21" s="338"/>
      <c r="R21" s="338"/>
      <c r="S21" s="380"/>
      <c r="T21" s="371" t="str">
        <f>IF($B$3=0,"",K21/$B$3)</f>
        <v/>
      </c>
      <c r="U21" s="371"/>
      <c r="V21" s="371"/>
      <c r="W21" s="372" t="str">
        <f t="shared" ref="W21:W41" si="3">IF($G$3=0,"",K21/$G$3)</f>
        <v/>
      </c>
      <c r="X21" s="372"/>
      <c r="Y21" s="372"/>
      <c r="Z21" s="372" t="str">
        <f>IF($I$3=0,"",K21/$I$3)</f>
        <v/>
      </c>
      <c r="AA21" s="372"/>
    </row>
    <row r="22" spans="1:27" customFormat="1" ht="15.6" customHeight="1">
      <c r="A22" s="377" t="s">
        <v>106</v>
      </c>
      <c r="B22" s="378"/>
      <c r="C22" s="378"/>
      <c r="D22" s="378"/>
      <c r="E22" s="340"/>
      <c r="F22" s="340"/>
      <c r="G22" s="378"/>
      <c r="H22" s="340"/>
      <c r="I22" s="340"/>
      <c r="J22" s="379"/>
      <c r="K22" s="337"/>
      <c r="L22" s="338"/>
      <c r="M22" s="338"/>
      <c r="N22" s="338"/>
      <c r="O22" s="338"/>
      <c r="P22" s="338"/>
      <c r="Q22" s="338"/>
      <c r="R22" s="338"/>
      <c r="S22" s="380"/>
      <c r="T22" s="371" t="str">
        <f t="shared" ref="T22:T41" si="4">IF($B$3=0,"",K22/$B$3)</f>
        <v/>
      </c>
      <c r="U22" s="371"/>
      <c r="V22" s="371"/>
      <c r="W22" s="372" t="str">
        <f t="shared" si="3"/>
        <v/>
      </c>
      <c r="X22" s="372"/>
      <c r="Y22" s="372"/>
      <c r="Z22" s="372" t="str">
        <f t="shared" ref="Z22:Z40" si="5">IF($I$3=0,"",K22/$I$3)</f>
        <v/>
      </c>
      <c r="AA22" s="372"/>
    </row>
    <row r="23" spans="1:27" customFormat="1" ht="15.6" customHeight="1">
      <c r="A23" s="377" t="s">
        <v>107</v>
      </c>
      <c r="B23" s="378"/>
      <c r="C23" s="378"/>
      <c r="D23" s="378"/>
      <c r="E23" s="340"/>
      <c r="F23" s="340"/>
      <c r="G23" s="378"/>
      <c r="H23" s="340"/>
      <c r="I23" s="340"/>
      <c r="J23" s="379"/>
      <c r="K23" s="337"/>
      <c r="L23" s="338"/>
      <c r="M23" s="338"/>
      <c r="N23" s="338"/>
      <c r="O23" s="338"/>
      <c r="P23" s="338"/>
      <c r="Q23" s="338"/>
      <c r="R23" s="338"/>
      <c r="S23" s="380"/>
      <c r="T23" s="371" t="str">
        <f t="shared" si="4"/>
        <v/>
      </c>
      <c r="U23" s="371"/>
      <c r="V23" s="371"/>
      <c r="W23" s="372" t="str">
        <f t="shared" si="3"/>
        <v/>
      </c>
      <c r="X23" s="372"/>
      <c r="Y23" s="372"/>
      <c r="Z23" s="372" t="str">
        <f t="shared" si="5"/>
        <v/>
      </c>
      <c r="AA23" s="372"/>
    </row>
    <row r="24" spans="1:27" customFormat="1" ht="15.6" customHeight="1">
      <c r="A24" s="377" t="s">
        <v>108</v>
      </c>
      <c r="B24" s="378"/>
      <c r="C24" s="378"/>
      <c r="D24" s="378"/>
      <c r="E24" s="340"/>
      <c r="F24" s="340"/>
      <c r="G24" s="378"/>
      <c r="H24" s="340"/>
      <c r="I24" s="340"/>
      <c r="J24" s="379"/>
      <c r="K24" s="337"/>
      <c r="L24" s="338"/>
      <c r="M24" s="338"/>
      <c r="N24" s="338"/>
      <c r="O24" s="338"/>
      <c r="P24" s="338"/>
      <c r="Q24" s="338"/>
      <c r="R24" s="338"/>
      <c r="S24" s="380"/>
      <c r="T24" s="371" t="str">
        <f t="shared" si="4"/>
        <v/>
      </c>
      <c r="U24" s="371"/>
      <c r="V24" s="371"/>
      <c r="W24" s="372" t="str">
        <f t="shared" si="3"/>
        <v/>
      </c>
      <c r="X24" s="372"/>
      <c r="Y24" s="372"/>
      <c r="Z24" s="372" t="str">
        <f t="shared" si="5"/>
        <v/>
      </c>
      <c r="AA24" s="372"/>
    </row>
    <row r="25" spans="1:27" customFormat="1" ht="15.6" customHeight="1">
      <c r="A25" s="377" t="s">
        <v>109</v>
      </c>
      <c r="B25" s="378"/>
      <c r="C25" s="378"/>
      <c r="D25" s="378"/>
      <c r="E25" s="340"/>
      <c r="F25" s="340"/>
      <c r="G25" s="378"/>
      <c r="H25" s="340"/>
      <c r="I25" s="340"/>
      <c r="J25" s="379"/>
      <c r="K25" s="337"/>
      <c r="L25" s="338"/>
      <c r="M25" s="338"/>
      <c r="N25" s="338"/>
      <c r="O25" s="338"/>
      <c r="P25" s="338"/>
      <c r="Q25" s="338"/>
      <c r="R25" s="338"/>
      <c r="S25" s="380"/>
      <c r="T25" s="371" t="str">
        <f t="shared" si="4"/>
        <v/>
      </c>
      <c r="U25" s="371"/>
      <c r="V25" s="371"/>
      <c r="W25" s="372" t="str">
        <f t="shared" si="3"/>
        <v/>
      </c>
      <c r="X25" s="372"/>
      <c r="Y25" s="372"/>
      <c r="Z25" s="372" t="str">
        <f t="shared" si="5"/>
        <v/>
      </c>
      <c r="AA25" s="372"/>
    </row>
    <row r="26" spans="1:27" customFormat="1" ht="15.6" customHeight="1">
      <c r="A26" s="377" t="s">
        <v>110</v>
      </c>
      <c r="B26" s="378"/>
      <c r="C26" s="378"/>
      <c r="D26" s="378"/>
      <c r="E26" s="340"/>
      <c r="F26" s="340"/>
      <c r="G26" s="378"/>
      <c r="H26" s="340"/>
      <c r="I26" s="340"/>
      <c r="J26" s="379"/>
      <c r="K26" s="337"/>
      <c r="L26" s="338"/>
      <c r="M26" s="338"/>
      <c r="N26" s="338"/>
      <c r="O26" s="338"/>
      <c r="P26" s="338"/>
      <c r="Q26" s="338"/>
      <c r="R26" s="338"/>
      <c r="S26" s="380"/>
      <c r="T26" s="371" t="str">
        <f t="shared" si="4"/>
        <v/>
      </c>
      <c r="U26" s="371"/>
      <c r="V26" s="371"/>
      <c r="W26" s="372" t="str">
        <f t="shared" si="3"/>
        <v/>
      </c>
      <c r="X26" s="372"/>
      <c r="Y26" s="372"/>
      <c r="Z26" s="372" t="str">
        <f t="shared" si="5"/>
        <v/>
      </c>
      <c r="AA26" s="372"/>
    </row>
    <row r="27" spans="1:27" customFormat="1" ht="15.6" customHeight="1">
      <c r="A27" s="377" t="s">
        <v>111</v>
      </c>
      <c r="B27" s="378"/>
      <c r="C27" s="378"/>
      <c r="D27" s="378"/>
      <c r="E27" s="340"/>
      <c r="F27" s="340"/>
      <c r="G27" s="378"/>
      <c r="H27" s="340"/>
      <c r="I27" s="340"/>
      <c r="J27" s="379"/>
      <c r="K27" s="337"/>
      <c r="L27" s="338"/>
      <c r="M27" s="338"/>
      <c r="N27" s="338"/>
      <c r="O27" s="338"/>
      <c r="P27" s="338"/>
      <c r="Q27" s="338"/>
      <c r="R27" s="338"/>
      <c r="S27" s="380"/>
      <c r="T27" s="371" t="str">
        <f t="shared" si="4"/>
        <v/>
      </c>
      <c r="U27" s="371"/>
      <c r="V27" s="371"/>
      <c r="W27" s="372" t="str">
        <f t="shared" si="3"/>
        <v/>
      </c>
      <c r="X27" s="372"/>
      <c r="Y27" s="372"/>
      <c r="Z27" s="372" t="str">
        <f t="shared" si="5"/>
        <v/>
      </c>
      <c r="AA27" s="372"/>
    </row>
    <row r="28" spans="1:27" customFormat="1" ht="15.6" customHeight="1">
      <c r="A28" s="377" t="s">
        <v>112</v>
      </c>
      <c r="B28" s="378"/>
      <c r="C28" s="378"/>
      <c r="D28" s="378"/>
      <c r="E28" s="340"/>
      <c r="F28" s="340"/>
      <c r="G28" s="378"/>
      <c r="H28" s="340"/>
      <c r="I28" s="340"/>
      <c r="J28" s="379"/>
      <c r="K28" s="337"/>
      <c r="L28" s="338"/>
      <c r="M28" s="338"/>
      <c r="N28" s="338"/>
      <c r="O28" s="338"/>
      <c r="P28" s="338"/>
      <c r="Q28" s="338"/>
      <c r="R28" s="338"/>
      <c r="S28" s="380"/>
      <c r="T28" s="371" t="str">
        <f t="shared" si="4"/>
        <v/>
      </c>
      <c r="U28" s="371"/>
      <c r="V28" s="371"/>
      <c r="W28" s="372" t="str">
        <f t="shared" si="3"/>
        <v/>
      </c>
      <c r="X28" s="372"/>
      <c r="Y28" s="372"/>
      <c r="Z28" s="372" t="str">
        <f t="shared" si="5"/>
        <v/>
      </c>
      <c r="AA28" s="372"/>
    </row>
    <row r="29" spans="1:27" customFormat="1" ht="15.6" customHeight="1">
      <c r="A29" s="377" t="s">
        <v>113</v>
      </c>
      <c r="B29" s="378"/>
      <c r="C29" s="378"/>
      <c r="D29" s="378"/>
      <c r="E29" s="340"/>
      <c r="F29" s="340"/>
      <c r="G29" s="378"/>
      <c r="H29" s="340"/>
      <c r="I29" s="340"/>
      <c r="J29" s="379"/>
      <c r="K29" s="337"/>
      <c r="L29" s="338"/>
      <c r="M29" s="338"/>
      <c r="N29" s="338"/>
      <c r="O29" s="338"/>
      <c r="P29" s="338"/>
      <c r="Q29" s="338"/>
      <c r="R29" s="338"/>
      <c r="S29" s="380"/>
      <c r="T29" s="371" t="str">
        <f t="shared" si="4"/>
        <v/>
      </c>
      <c r="U29" s="371"/>
      <c r="V29" s="371"/>
      <c r="W29" s="372" t="str">
        <f t="shared" si="3"/>
        <v/>
      </c>
      <c r="X29" s="372"/>
      <c r="Y29" s="372"/>
      <c r="Z29" s="372" t="str">
        <f t="shared" si="5"/>
        <v/>
      </c>
      <c r="AA29" s="372"/>
    </row>
    <row r="30" spans="1:27" customFormat="1" ht="15.6" customHeight="1">
      <c r="A30" s="377" t="s">
        <v>114</v>
      </c>
      <c r="B30" s="378"/>
      <c r="C30" s="378"/>
      <c r="D30" s="378"/>
      <c r="E30" s="340"/>
      <c r="F30" s="340"/>
      <c r="G30" s="378"/>
      <c r="H30" s="340"/>
      <c r="I30" s="340"/>
      <c r="J30" s="379"/>
      <c r="K30" s="337"/>
      <c r="L30" s="338"/>
      <c r="M30" s="338"/>
      <c r="N30" s="338"/>
      <c r="O30" s="338"/>
      <c r="P30" s="338"/>
      <c r="Q30" s="338"/>
      <c r="R30" s="338"/>
      <c r="S30" s="380"/>
      <c r="T30" s="371" t="str">
        <f t="shared" si="4"/>
        <v/>
      </c>
      <c r="U30" s="371"/>
      <c r="V30" s="371"/>
      <c r="W30" s="372" t="str">
        <f t="shared" si="3"/>
        <v/>
      </c>
      <c r="X30" s="372"/>
      <c r="Y30" s="372"/>
      <c r="Z30" s="372" t="str">
        <f t="shared" si="5"/>
        <v/>
      </c>
      <c r="AA30" s="372"/>
    </row>
    <row r="31" spans="1:27" customFormat="1" ht="15.6" customHeight="1">
      <c r="A31" s="377" t="s">
        <v>115</v>
      </c>
      <c r="B31" s="378"/>
      <c r="C31" s="378"/>
      <c r="D31" s="378"/>
      <c r="E31" s="340"/>
      <c r="F31" s="340"/>
      <c r="G31" s="378"/>
      <c r="H31" s="340"/>
      <c r="I31" s="340"/>
      <c r="J31" s="379"/>
      <c r="K31" s="337"/>
      <c r="L31" s="338"/>
      <c r="M31" s="338"/>
      <c r="N31" s="338"/>
      <c r="O31" s="338"/>
      <c r="P31" s="338"/>
      <c r="Q31" s="338"/>
      <c r="R31" s="338"/>
      <c r="S31" s="380"/>
      <c r="T31" s="371" t="str">
        <f t="shared" si="4"/>
        <v/>
      </c>
      <c r="U31" s="371"/>
      <c r="V31" s="371"/>
      <c r="W31" s="372" t="str">
        <f t="shared" si="3"/>
        <v/>
      </c>
      <c r="X31" s="372"/>
      <c r="Y31" s="372"/>
      <c r="Z31" s="372" t="str">
        <f t="shared" si="5"/>
        <v/>
      </c>
      <c r="AA31" s="372"/>
    </row>
    <row r="32" spans="1:27" customFormat="1" ht="15.6" customHeight="1">
      <c r="A32" s="377" t="s">
        <v>116</v>
      </c>
      <c r="B32" s="378"/>
      <c r="C32" s="378"/>
      <c r="D32" s="378"/>
      <c r="E32" s="340"/>
      <c r="F32" s="340"/>
      <c r="G32" s="378"/>
      <c r="H32" s="340"/>
      <c r="I32" s="340"/>
      <c r="J32" s="379"/>
      <c r="K32" s="337"/>
      <c r="L32" s="338"/>
      <c r="M32" s="338"/>
      <c r="N32" s="338"/>
      <c r="O32" s="338"/>
      <c r="P32" s="338"/>
      <c r="Q32" s="338"/>
      <c r="R32" s="338"/>
      <c r="S32" s="380"/>
      <c r="T32" s="371" t="str">
        <f t="shared" si="4"/>
        <v/>
      </c>
      <c r="U32" s="371"/>
      <c r="V32" s="371"/>
      <c r="W32" s="372" t="str">
        <f t="shared" si="3"/>
        <v/>
      </c>
      <c r="X32" s="372"/>
      <c r="Y32" s="372"/>
      <c r="Z32" s="372" t="str">
        <f t="shared" si="5"/>
        <v/>
      </c>
      <c r="AA32" s="372"/>
    </row>
    <row r="33" spans="1:27" customFormat="1" ht="15.6" customHeight="1">
      <c r="A33" s="377" t="s">
        <v>117</v>
      </c>
      <c r="B33" s="378"/>
      <c r="C33" s="378"/>
      <c r="D33" s="378"/>
      <c r="E33" s="340"/>
      <c r="F33" s="340"/>
      <c r="G33" s="378"/>
      <c r="H33" s="340"/>
      <c r="I33" s="340"/>
      <c r="J33" s="379"/>
      <c r="K33" s="337"/>
      <c r="L33" s="338"/>
      <c r="M33" s="338"/>
      <c r="N33" s="338"/>
      <c r="O33" s="338"/>
      <c r="P33" s="338"/>
      <c r="Q33" s="338"/>
      <c r="R33" s="338"/>
      <c r="S33" s="380"/>
      <c r="T33" s="371" t="str">
        <f t="shared" si="4"/>
        <v/>
      </c>
      <c r="U33" s="371"/>
      <c r="V33" s="371"/>
      <c r="W33" s="372" t="str">
        <f t="shared" si="3"/>
        <v/>
      </c>
      <c r="X33" s="372"/>
      <c r="Y33" s="372"/>
      <c r="Z33" s="372" t="str">
        <f t="shared" si="5"/>
        <v/>
      </c>
      <c r="AA33" s="372"/>
    </row>
    <row r="34" spans="1:27" customFormat="1" ht="15.6" customHeight="1">
      <c r="A34" s="377" t="s">
        <v>118</v>
      </c>
      <c r="B34" s="378"/>
      <c r="C34" s="378"/>
      <c r="D34" s="378"/>
      <c r="E34" s="340"/>
      <c r="F34" s="340"/>
      <c r="G34" s="378"/>
      <c r="H34" s="340"/>
      <c r="I34" s="340"/>
      <c r="J34" s="379"/>
      <c r="K34" s="337"/>
      <c r="L34" s="338"/>
      <c r="M34" s="338"/>
      <c r="N34" s="338"/>
      <c r="O34" s="338"/>
      <c r="P34" s="338"/>
      <c r="Q34" s="338"/>
      <c r="R34" s="338"/>
      <c r="S34" s="380"/>
      <c r="T34" s="371" t="str">
        <f t="shared" si="4"/>
        <v/>
      </c>
      <c r="U34" s="371"/>
      <c r="V34" s="371"/>
      <c r="W34" s="372" t="str">
        <f t="shared" si="3"/>
        <v/>
      </c>
      <c r="X34" s="372"/>
      <c r="Y34" s="372"/>
      <c r="Z34" s="372" t="str">
        <f t="shared" si="5"/>
        <v/>
      </c>
      <c r="AA34" s="372"/>
    </row>
    <row r="35" spans="1:27" customFormat="1" ht="15.6" customHeight="1">
      <c r="A35" s="377" t="s">
        <v>119</v>
      </c>
      <c r="B35" s="378"/>
      <c r="C35" s="378"/>
      <c r="D35" s="378"/>
      <c r="E35" s="340"/>
      <c r="F35" s="340"/>
      <c r="G35" s="378"/>
      <c r="H35" s="340"/>
      <c r="I35" s="340"/>
      <c r="J35" s="379"/>
      <c r="K35" s="337"/>
      <c r="L35" s="338"/>
      <c r="M35" s="338"/>
      <c r="N35" s="338"/>
      <c r="O35" s="338"/>
      <c r="P35" s="338"/>
      <c r="Q35" s="338"/>
      <c r="R35" s="338"/>
      <c r="S35" s="380"/>
      <c r="T35" s="371" t="str">
        <f t="shared" si="4"/>
        <v/>
      </c>
      <c r="U35" s="371"/>
      <c r="V35" s="371"/>
      <c r="W35" s="372" t="str">
        <f t="shared" si="3"/>
        <v/>
      </c>
      <c r="X35" s="372"/>
      <c r="Y35" s="372"/>
      <c r="Z35" s="372" t="str">
        <f t="shared" si="5"/>
        <v/>
      </c>
      <c r="AA35" s="372"/>
    </row>
    <row r="36" spans="1:27" customFormat="1" ht="15.6" customHeight="1">
      <c r="A36" s="377" t="s">
        <v>120</v>
      </c>
      <c r="B36" s="378"/>
      <c r="C36" s="378"/>
      <c r="D36" s="378"/>
      <c r="E36" s="340"/>
      <c r="F36" s="340"/>
      <c r="G36" s="378"/>
      <c r="H36" s="340"/>
      <c r="I36" s="340"/>
      <c r="J36" s="379"/>
      <c r="K36" s="337"/>
      <c r="L36" s="338"/>
      <c r="M36" s="338"/>
      <c r="N36" s="338"/>
      <c r="O36" s="338"/>
      <c r="P36" s="338"/>
      <c r="Q36" s="338"/>
      <c r="R36" s="338"/>
      <c r="S36" s="380"/>
      <c r="T36" s="371" t="str">
        <f t="shared" si="4"/>
        <v/>
      </c>
      <c r="U36" s="371"/>
      <c r="V36" s="371"/>
      <c r="W36" s="372" t="str">
        <f t="shared" si="3"/>
        <v/>
      </c>
      <c r="X36" s="372"/>
      <c r="Y36" s="372"/>
      <c r="Z36" s="372" t="str">
        <f t="shared" si="5"/>
        <v/>
      </c>
      <c r="AA36" s="372"/>
    </row>
    <row r="37" spans="1:27" customFormat="1" ht="15.6" customHeight="1">
      <c r="A37" s="377" t="s">
        <v>121</v>
      </c>
      <c r="B37" s="378"/>
      <c r="C37" s="378"/>
      <c r="D37" s="378"/>
      <c r="E37" s="340"/>
      <c r="F37" s="340"/>
      <c r="G37" s="378"/>
      <c r="H37" s="340"/>
      <c r="I37" s="340"/>
      <c r="J37" s="379"/>
      <c r="K37" s="337"/>
      <c r="L37" s="338"/>
      <c r="M37" s="338"/>
      <c r="N37" s="338"/>
      <c r="O37" s="338"/>
      <c r="P37" s="338"/>
      <c r="Q37" s="338"/>
      <c r="R37" s="338"/>
      <c r="S37" s="380"/>
      <c r="T37" s="371" t="str">
        <f t="shared" si="4"/>
        <v/>
      </c>
      <c r="U37" s="371"/>
      <c r="V37" s="371"/>
      <c r="W37" s="372" t="str">
        <f t="shared" si="3"/>
        <v/>
      </c>
      <c r="X37" s="372"/>
      <c r="Y37" s="372"/>
      <c r="Z37" s="372" t="str">
        <f t="shared" si="5"/>
        <v/>
      </c>
      <c r="AA37" s="372"/>
    </row>
    <row r="38" spans="1:27" customFormat="1" ht="15.6" customHeight="1">
      <c r="A38" s="377" t="s">
        <v>122</v>
      </c>
      <c r="B38" s="378"/>
      <c r="C38" s="378"/>
      <c r="D38" s="378"/>
      <c r="E38" s="340"/>
      <c r="F38" s="340"/>
      <c r="G38" s="378"/>
      <c r="H38" s="340"/>
      <c r="I38" s="340"/>
      <c r="J38" s="379"/>
      <c r="K38" s="337"/>
      <c r="L38" s="338"/>
      <c r="M38" s="338"/>
      <c r="N38" s="338"/>
      <c r="O38" s="338"/>
      <c r="P38" s="338"/>
      <c r="Q38" s="338"/>
      <c r="R38" s="338"/>
      <c r="S38" s="380"/>
      <c r="T38" s="371" t="str">
        <f t="shared" si="4"/>
        <v/>
      </c>
      <c r="U38" s="371"/>
      <c r="V38" s="371"/>
      <c r="W38" s="372" t="str">
        <f t="shared" si="3"/>
        <v/>
      </c>
      <c r="X38" s="372"/>
      <c r="Y38" s="372"/>
      <c r="Z38" s="372" t="str">
        <f t="shared" si="5"/>
        <v/>
      </c>
      <c r="AA38" s="372"/>
    </row>
    <row r="39" spans="1:27" customFormat="1" ht="15.6" customHeight="1">
      <c r="A39" s="377" t="s">
        <v>123</v>
      </c>
      <c r="B39" s="378"/>
      <c r="C39" s="378"/>
      <c r="D39" s="378"/>
      <c r="E39" s="340"/>
      <c r="F39" s="340"/>
      <c r="G39" s="378"/>
      <c r="H39" s="340"/>
      <c r="I39" s="340"/>
      <c r="J39" s="379"/>
      <c r="K39" s="337"/>
      <c r="L39" s="338"/>
      <c r="M39" s="338"/>
      <c r="N39" s="338"/>
      <c r="O39" s="338"/>
      <c r="P39" s="338"/>
      <c r="Q39" s="338"/>
      <c r="R39" s="338"/>
      <c r="S39" s="380"/>
      <c r="T39" s="371" t="str">
        <f t="shared" si="4"/>
        <v/>
      </c>
      <c r="U39" s="371"/>
      <c r="V39" s="371"/>
      <c r="W39" s="372" t="str">
        <f t="shared" si="3"/>
        <v/>
      </c>
      <c r="X39" s="372"/>
      <c r="Y39" s="372"/>
      <c r="Z39" s="372" t="str">
        <f t="shared" si="5"/>
        <v/>
      </c>
      <c r="AA39" s="372"/>
    </row>
    <row r="40" spans="1:27" customFormat="1" ht="15.6" customHeight="1">
      <c r="A40" s="377" t="s">
        <v>124</v>
      </c>
      <c r="B40" s="378"/>
      <c r="C40" s="378"/>
      <c r="D40" s="378"/>
      <c r="E40" s="340"/>
      <c r="F40" s="340"/>
      <c r="G40" s="378"/>
      <c r="H40" s="340"/>
      <c r="I40" s="340"/>
      <c r="J40" s="379"/>
      <c r="K40" s="337"/>
      <c r="L40" s="338"/>
      <c r="M40" s="338"/>
      <c r="N40" s="338"/>
      <c r="O40" s="338"/>
      <c r="P40" s="338"/>
      <c r="Q40" s="338"/>
      <c r="R40" s="338"/>
      <c r="S40" s="380"/>
      <c r="T40" s="371" t="str">
        <f t="shared" si="4"/>
        <v/>
      </c>
      <c r="U40" s="371"/>
      <c r="V40" s="371"/>
      <c r="W40" s="372" t="str">
        <f t="shared" si="3"/>
        <v/>
      </c>
      <c r="X40" s="372"/>
      <c r="Y40" s="372"/>
      <c r="Z40" s="372" t="str">
        <f t="shared" si="5"/>
        <v/>
      </c>
      <c r="AA40" s="372"/>
    </row>
    <row r="41" spans="1:27" customFormat="1" ht="15.6" customHeight="1">
      <c r="A41" s="377" t="s">
        <v>125</v>
      </c>
      <c r="B41" s="378"/>
      <c r="C41" s="378"/>
      <c r="D41" s="378"/>
      <c r="E41" s="340"/>
      <c r="F41" s="340"/>
      <c r="G41" s="378"/>
      <c r="H41" s="340"/>
      <c r="I41" s="340"/>
      <c r="J41" s="379"/>
      <c r="K41" s="337"/>
      <c r="L41" s="338"/>
      <c r="M41" s="338"/>
      <c r="N41" s="338"/>
      <c r="O41" s="338"/>
      <c r="P41" s="338"/>
      <c r="Q41" s="338"/>
      <c r="R41" s="338"/>
      <c r="S41" s="380"/>
      <c r="T41" s="371" t="str">
        <f t="shared" si="4"/>
        <v/>
      </c>
      <c r="U41" s="371"/>
      <c r="V41" s="371"/>
      <c r="W41" s="372" t="str">
        <f t="shared" si="3"/>
        <v/>
      </c>
      <c r="X41" s="372"/>
      <c r="Y41" s="372"/>
      <c r="Z41" s="372" t="str">
        <f>IF($I$3=0,"",K41/$I$3)</f>
        <v/>
      </c>
      <c r="AA41" s="372"/>
    </row>
    <row r="42" spans="1:27" customFormat="1" ht="15.6" customHeight="1">
      <c r="A42" s="381" t="s">
        <v>126</v>
      </c>
      <c r="B42" s="381"/>
      <c r="C42" s="381"/>
      <c r="D42" s="381"/>
      <c r="E42" s="381"/>
      <c r="F42" s="381"/>
      <c r="G42" s="381"/>
      <c r="H42" s="381"/>
      <c r="I42" s="381"/>
      <c r="J42" s="381"/>
      <c r="K42" s="382">
        <f>SUM(K21:K41)</f>
        <v>0</v>
      </c>
      <c r="L42" s="382"/>
      <c r="M42" s="382"/>
      <c r="N42" s="382"/>
      <c r="O42" s="382"/>
      <c r="P42" s="382"/>
      <c r="Q42" s="382"/>
      <c r="R42" s="382"/>
      <c r="S42" s="382"/>
      <c r="T42" s="375">
        <f>SUM(T21:T41)</f>
        <v>0</v>
      </c>
      <c r="U42" s="375"/>
      <c r="V42" s="375"/>
      <c r="W42" s="376">
        <f>SUM(W21:W41)</f>
        <v>0</v>
      </c>
      <c r="X42" s="376"/>
      <c r="Y42" s="376"/>
      <c r="Z42" s="376">
        <f>SUM(Z21:Z41)</f>
        <v>0</v>
      </c>
      <c r="AA42" s="376"/>
    </row>
    <row r="43" spans="1:27" customFormat="1" ht="15.6" customHeight="1">
      <c r="A43" s="367" t="s">
        <v>127</v>
      </c>
      <c r="B43" s="367"/>
      <c r="C43" s="367"/>
      <c r="D43" s="368"/>
      <c r="E43" s="368"/>
      <c r="F43" s="368"/>
      <c r="G43" s="368"/>
      <c r="H43" s="368"/>
      <c r="I43" s="368"/>
      <c r="J43" s="368"/>
      <c r="K43" s="369"/>
      <c r="L43" s="369"/>
      <c r="M43" s="369"/>
      <c r="N43" s="369"/>
      <c r="O43" s="369"/>
      <c r="P43" s="369"/>
      <c r="Q43" s="369"/>
      <c r="R43" s="369"/>
      <c r="S43" s="369"/>
      <c r="T43" s="371" t="str">
        <f t="shared" ref="T43:T50" si="6">IF($B$3=0,"",K43/$B$3)</f>
        <v/>
      </c>
      <c r="U43" s="371"/>
      <c r="V43" s="371"/>
      <c r="W43" s="372" t="str">
        <f t="shared" ref="W43:W50" si="7">IF($G$3=0,"",K43/$G$3)</f>
        <v/>
      </c>
      <c r="X43" s="372"/>
      <c r="Y43" s="372"/>
      <c r="Z43" s="372" t="str">
        <f>IF($I$3=0,"",K43/$I$3)</f>
        <v/>
      </c>
      <c r="AA43" s="372"/>
    </row>
    <row r="44" spans="1:27" customFormat="1" ht="15.6" customHeight="1">
      <c r="A44" s="367" t="s">
        <v>128</v>
      </c>
      <c r="B44" s="367"/>
      <c r="C44" s="367"/>
      <c r="D44" s="368"/>
      <c r="E44" s="368"/>
      <c r="F44" s="368"/>
      <c r="G44" s="368"/>
      <c r="H44" s="368"/>
      <c r="I44" s="368"/>
      <c r="J44" s="368"/>
      <c r="K44" s="369"/>
      <c r="L44" s="369"/>
      <c r="M44" s="369"/>
      <c r="N44" s="369"/>
      <c r="O44" s="369"/>
      <c r="P44" s="369"/>
      <c r="Q44" s="369"/>
      <c r="R44" s="369"/>
      <c r="S44" s="369"/>
      <c r="T44" s="371" t="str">
        <f t="shared" si="6"/>
        <v/>
      </c>
      <c r="U44" s="371"/>
      <c r="V44" s="371"/>
      <c r="W44" s="372" t="str">
        <f t="shared" si="7"/>
        <v/>
      </c>
      <c r="X44" s="372"/>
      <c r="Y44" s="372"/>
      <c r="Z44" s="372" t="str">
        <f t="shared" ref="Z44:Z50" si="8">IF($I$3=0,"",K44/$I$3)</f>
        <v/>
      </c>
      <c r="AA44" s="372"/>
    </row>
    <row r="45" spans="1:27" customFormat="1" ht="15.6" customHeight="1">
      <c r="A45" s="377" t="s">
        <v>129</v>
      </c>
      <c r="B45" s="378"/>
      <c r="C45" s="378"/>
      <c r="D45" s="378"/>
      <c r="E45" s="378"/>
      <c r="F45" s="378"/>
      <c r="G45" s="378"/>
      <c r="H45" s="378"/>
      <c r="I45" s="378"/>
      <c r="J45" s="379"/>
      <c r="K45" s="369"/>
      <c r="L45" s="369"/>
      <c r="M45" s="369"/>
      <c r="N45" s="369"/>
      <c r="O45" s="369"/>
      <c r="P45" s="369"/>
      <c r="Q45" s="369"/>
      <c r="R45" s="369"/>
      <c r="S45" s="369"/>
      <c r="T45" s="371" t="str">
        <f t="shared" si="6"/>
        <v/>
      </c>
      <c r="U45" s="371"/>
      <c r="V45" s="371"/>
      <c r="W45" s="372" t="str">
        <f t="shared" si="7"/>
        <v/>
      </c>
      <c r="X45" s="372"/>
      <c r="Y45" s="372"/>
      <c r="Z45" s="372" t="str">
        <f t="shared" si="8"/>
        <v/>
      </c>
      <c r="AA45" s="372"/>
    </row>
    <row r="46" spans="1:27" customFormat="1" ht="15.6" customHeight="1">
      <c r="A46" s="367" t="s">
        <v>130</v>
      </c>
      <c r="B46" s="367"/>
      <c r="C46" s="367"/>
      <c r="D46" s="368"/>
      <c r="E46" s="368"/>
      <c r="F46" s="368"/>
      <c r="G46" s="368"/>
      <c r="H46" s="368"/>
      <c r="I46" s="368"/>
      <c r="J46" s="368"/>
      <c r="K46" s="369"/>
      <c r="L46" s="369"/>
      <c r="M46" s="369"/>
      <c r="N46" s="369"/>
      <c r="O46" s="369"/>
      <c r="P46" s="369"/>
      <c r="Q46" s="369"/>
      <c r="R46" s="369"/>
      <c r="S46" s="369"/>
      <c r="T46" s="371" t="str">
        <f t="shared" si="6"/>
        <v/>
      </c>
      <c r="U46" s="371"/>
      <c r="V46" s="371"/>
      <c r="W46" s="372" t="str">
        <f t="shared" si="7"/>
        <v/>
      </c>
      <c r="X46" s="372"/>
      <c r="Y46" s="372"/>
      <c r="Z46" s="372" t="str">
        <f t="shared" si="8"/>
        <v/>
      </c>
      <c r="AA46" s="372"/>
    </row>
    <row r="47" spans="1:27" customFormat="1" ht="15.6" customHeight="1">
      <c r="A47" s="367" t="s">
        <v>131</v>
      </c>
      <c r="B47" s="367"/>
      <c r="C47" s="367"/>
      <c r="D47" s="368"/>
      <c r="E47" s="368"/>
      <c r="F47" s="368"/>
      <c r="G47" s="368"/>
      <c r="H47" s="368"/>
      <c r="I47" s="368"/>
      <c r="J47" s="368"/>
      <c r="K47" s="369"/>
      <c r="L47" s="369"/>
      <c r="M47" s="369"/>
      <c r="N47" s="369"/>
      <c r="O47" s="369"/>
      <c r="P47" s="369"/>
      <c r="Q47" s="369"/>
      <c r="R47" s="369"/>
      <c r="S47" s="369"/>
      <c r="T47" s="371" t="str">
        <f t="shared" si="6"/>
        <v/>
      </c>
      <c r="U47" s="371"/>
      <c r="V47" s="371"/>
      <c r="W47" s="372" t="str">
        <f t="shared" si="7"/>
        <v/>
      </c>
      <c r="X47" s="372"/>
      <c r="Y47" s="372"/>
      <c r="Z47" s="372" t="str">
        <f t="shared" si="8"/>
        <v/>
      </c>
      <c r="AA47" s="372"/>
    </row>
    <row r="48" spans="1:27" customFormat="1" ht="15.6" customHeight="1">
      <c r="A48" s="367" t="s">
        <v>132</v>
      </c>
      <c r="B48" s="367"/>
      <c r="C48" s="367"/>
      <c r="D48" s="368"/>
      <c r="E48" s="368"/>
      <c r="F48" s="368"/>
      <c r="G48" s="368"/>
      <c r="H48" s="368"/>
      <c r="I48" s="368"/>
      <c r="J48" s="368"/>
      <c r="K48" s="369"/>
      <c r="L48" s="369"/>
      <c r="M48" s="369"/>
      <c r="N48" s="369"/>
      <c r="O48" s="369"/>
      <c r="P48" s="369"/>
      <c r="Q48" s="369"/>
      <c r="R48" s="369"/>
      <c r="S48" s="369"/>
      <c r="T48" s="371" t="str">
        <f t="shared" si="6"/>
        <v/>
      </c>
      <c r="U48" s="371"/>
      <c r="V48" s="371"/>
      <c r="W48" s="372" t="str">
        <f t="shared" si="7"/>
        <v/>
      </c>
      <c r="X48" s="372"/>
      <c r="Y48" s="372"/>
      <c r="Z48" s="372" t="str">
        <f t="shared" si="8"/>
        <v/>
      </c>
      <c r="AA48" s="372"/>
    </row>
    <row r="49" spans="1:27" customFormat="1" ht="15.6" customHeight="1">
      <c r="A49" s="367" t="s">
        <v>133</v>
      </c>
      <c r="B49" s="367"/>
      <c r="C49" s="367"/>
      <c r="D49" s="368"/>
      <c r="E49" s="368"/>
      <c r="F49" s="368"/>
      <c r="G49" s="368"/>
      <c r="H49" s="368"/>
      <c r="I49" s="368"/>
      <c r="J49" s="368"/>
      <c r="K49" s="369"/>
      <c r="L49" s="369"/>
      <c r="M49" s="369"/>
      <c r="N49" s="369"/>
      <c r="O49" s="369"/>
      <c r="P49" s="369"/>
      <c r="Q49" s="369"/>
      <c r="R49" s="369"/>
      <c r="S49" s="369"/>
      <c r="T49" s="371" t="str">
        <f t="shared" si="6"/>
        <v/>
      </c>
      <c r="U49" s="371"/>
      <c r="V49" s="371"/>
      <c r="W49" s="372" t="str">
        <f t="shared" si="7"/>
        <v/>
      </c>
      <c r="X49" s="372"/>
      <c r="Y49" s="372"/>
      <c r="Z49" s="372" t="str">
        <f t="shared" si="8"/>
        <v/>
      </c>
      <c r="AA49" s="372"/>
    </row>
    <row r="50" spans="1:27" customFormat="1" ht="15.6" customHeight="1">
      <c r="A50" s="367" t="s">
        <v>134</v>
      </c>
      <c r="B50" s="367"/>
      <c r="C50" s="367"/>
      <c r="D50" s="368"/>
      <c r="E50" s="368"/>
      <c r="F50" s="368"/>
      <c r="G50" s="368"/>
      <c r="H50" s="368"/>
      <c r="I50" s="368"/>
      <c r="J50" s="368"/>
      <c r="K50" s="369"/>
      <c r="L50" s="369"/>
      <c r="M50" s="369"/>
      <c r="N50" s="369"/>
      <c r="O50" s="369"/>
      <c r="P50" s="369"/>
      <c r="Q50" s="369"/>
      <c r="R50" s="369"/>
      <c r="S50" s="369"/>
      <c r="T50" s="371" t="str">
        <f t="shared" si="6"/>
        <v/>
      </c>
      <c r="U50" s="371"/>
      <c r="V50" s="371"/>
      <c r="W50" s="372" t="str">
        <f t="shared" si="7"/>
        <v/>
      </c>
      <c r="X50" s="372"/>
      <c r="Y50" s="372"/>
      <c r="Z50" s="372" t="str">
        <f t="shared" si="8"/>
        <v/>
      </c>
      <c r="AA50" s="372"/>
    </row>
    <row r="51" spans="1:27" customFormat="1" ht="17.25" customHeight="1">
      <c r="A51" s="373" t="s">
        <v>135</v>
      </c>
      <c r="B51" s="373"/>
      <c r="C51" s="373"/>
      <c r="D51" s="373"/>
      <c r="E51" s="373"/>
      <c r="F51" s="373"/>
      <c r="G51" s="373"/>
      <c r="H51" s="373"/>
      <c r="I51" s="373"/>
      <c r="J51" s="373"/>
      <c r="K51" s="374">
        <f>SUM(K42:K50)</f>
        <v>0</v>
      </c>
      <c r="L51" s="374"/>
      <c r="M51" s="374"/>
      <c r="N51" s="374"/>
      <c r="O51" s="374"/>
      <c r="P51" s="374"/>
      <c r="Q51" s="374"/>
      <c r="R51" s="374"/>
      <c r="S51" s="374"/>
      <c r="T51" s="375">
        <f>SUM(T42:T50)</f>
        <v>0</v>
      </c>
      <c r="U51" s="375"/>
      <c r="V51" s="375"/>
      <c r="W51" s="376">
        <f>SUM(W42:W50)</f>
        <v>0</v>
      </c>
      <c r="X51" s="376"/>
      <c r="Y51" s="376"/>
      <c r="Z51" s="376">
        <f>SUM(Z42:Z50)</f>
        <v>0</v>
      </c>
      <c r="AA51" s="376"/>
    </row>
    <row r="52" spans="1:27" customFormat="1" ht="13.5" customHeight="1">
      <c r="A52" s="353" t="s">
        <v>136</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row>
    <row r="53" spans="1:27" customFormat="1" ht="22.5" customHeight="1">
      <c r="A53" s="355" t="s">
        <v>137</v>
      </c>
      <c r="B53" s="356"/>
      <c r="C53" s="356"/>
      <c r="D53" s="356"/>
      <c r="E53" s="356"/>
      <c r="F53" s="356"/>
      <c r="G53" s="356"/>
      <c r="H53" s="356"/>
      <c r="I53" s="356"/>
      <c r="J53" s="357"/>
      <c r="K53" s="358">
        <f>SUM(K18-K51)</f>
        <v>0</v>
      </c>
      <c r="L53" s="359"/>
      <c r="M53" s="359"/>
      <c r="N53" s="359"/>
      <c r="O53" s="359"/>
      <c r="P53" s="359"/>
      <c r="Q53" s="359"/>
      <c r="R53" s="359"/>
      <c r="S53" s="360"/>
      <c r="T53" s="361">
        <f>SUM(T18-T51)</f>
        <v>0</v>
      </c>
      <c r="U53" s="362"/>
      <c r="V53" s="363"/>
      <c r="W53" s="364">
        <f>SUM(W18-W51)</f>
        <v>0</v>
      </c>
      <c r="X53" s="365"/>
      <c r="Y53" s="366"/>
      <c r="Z53" s="364">
        <f>SUM(Z18-Z51)</f>
        <v>0</v>
      </c>
      <c r="AA53" s="365"/>
    </row>
    <row r="54" spans="1:27" customFormat="1" ht="6" customHeight="1">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row>
    <row r="55" spans="1:27" customFormat="1" ht="15" customHeight="1">
      <c r="A55" s="314" t="s">
        <v>138</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row>
    <row r="56" spans="1:27" customFormat="1" ht="21" customHeight="1">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row>
    <row r="57" spans="1:27" customFormat="1" ht="12" customHeight="1">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row>
    <row r="58" spans="1:27" ht="15" customHeight="1">
      <c r="K58" s="306"/>
      <c r="L58" s="306"/>
      <c r="M58" s="306"/>
      <c r="N58" s="306"/>
      <c r="O58" s="306"/>
      <c r="P58" s="306"/>
      <c r="Q58" s="306"/>
      <c r="R58" s="306"/>
      <c r="S58" s="306"/>
    </row>
  </sheetData>
  <sheetProtection algorithmName="SHA-512" hashValue="D/124yk++jUfkH++NLp+Xm+xEe99+zT+v0rqWwmG/hGc+Gqt4SmiIMN+YzHlPA1RmjGqok8ZWFo3VNb4bzozKQ==" saltValue="6/ibvNcZ0eeVXNWqTDl5CQ==" spinCount="100000" sheet="1" selectLockedCells="1"/>
  <mergeCells count="253">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Z3:AA3"/>
    <mergeCell ref="A4:AA4"/>
    <mergeCell ref="A6:J6"/>
    <mergeCell ref="K6:S6"/>
    <mergeCell ref="T6:V6"/>
    <mergeCell ref="W6:Y6"/>
    <mergeCell ref="Z6:AA6"/>
    <mergeCell ref="A5:AA5"/>
    <mergeCell ref="N3:P3"/>
    <mergeCell ref="Q3:T3"/>
    <mergeCell ref="U3:V3"/>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Z24:AA24"/>
    <mergeCell ref="K25:S25"/>
    <mergeCell ref="T25:V25"/>
    <mergeCell ref="W25:Y25"/>
    <mergeCell ref="Z25:AA25"/>
    <mergeCell ref="K24:S24"/>
    <mergeCell ref="W26:Y26"/>
    <mergeCell ref="T26:V26"/>
    <mergeCell ref="W27:Y27"/>
    <mergeCell ref="Z27:AA27"/>
    <mergeCell ref="T24:V24"/>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W31:Y31"/>
    <mergeCell ref="Z31:AA31"/>
    <mergeCell ref="K31:S31"/>
    <mergeCell ref="T31:V31"/>
    <mergeCell ref="K32:S32"/>
    <mergeCell ref="T32:V32"/>
    <mergeCell ref="W32:Y32"/>
    <mergeCell ref="Z32:AA32"/>
    <mergeCell ref="W33:Y33"/>
    <mergeCell ref="Z33:AA33"/>
    <mergeCell ref="T33:V33"/>
    <mergeCell ref="W34:Y34"/>
    <mergeCell ref="Z34:AA34"/>
    <mergeCell ref="K33:S33"/>
    <mergeCell ref="K35:S35"/>
    <mergeCell ref="T35:V35"/>
    <mergeCell ref="W35:Y35"/>
    <mergeCell ref="Z35:AA35"/>
    <mergeCell ref="K36:S36"/>
    <mergeCell ref="T36:V36"/>
    <mergeCell ref="W36:Y36"/>
    <mergeCell ref="Z36:AA36"/>
    <mergeCell ref="K34:S34"/>
    <mergeCell ref="T34:V34"/>
    <mergeCell ref="W37:Y37"/>
    <mergeCell ref="Z37:AA37"/>
    <mergeCell ref="K38:S38"/>
    <mergeCell ref="T38:V38"/>
    <mergeCell ref="W38:Y38"/>
    <mergeCell ref="Z38:AA38"/>
    <mergeCell ref="K39:S39"/>
    <mergeCell ref="T39:V39"/>
    <mergeCell ref="W39:Y39"/>
    <mergeCell ref="Z39:AA39"/>
    <mergeCell ref="K37:S37"/>
    <mergeCell ref="T37:V37"/>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A43:J43"/>
    <mergeCell ref="K43:S43"/>
    <mergeCell ref="T43:V43"/>
    <mergeCell ref="W43:Y43"/>
    <mergeCell ref="Z43:AA43"/>
    <mergeCell ref="A44:J44"/>
    <mergeCell ref="K44:S44"/>
    <mergeCell ref="T44:V44"/>
    <mergeCell ref="W44:Y44"/>
    <mergeCell ref="Z44:AA44"/>
    <mergeCell ref="A45:J45"/>
    <mergeCell ref="K45:S45"/>
    <mergeCell ref="T45:V45"/>
    <mergeCell ref="W45:Y45"/>
    <mergeCell ref="Z45:AA45"/>
    <mergeCell ref="A46:J46"/>
    <mergeCell ref="K46:S46"/>
    <mergeCell ref="T46:V46"/>
    <mergeCell ref="W46:Y46"/>
    <mergeCell ref="Z46:AA46"/>
    <mergeCell ref="A47:J47"/>
    <mergeCell ref="K47:S47"/>
    <mergeCell ref="T47:V47"/>
    <mergeCell ref="W47:Y47"/>
    <mergeCell ref="Z47:AA47"/>
    <mergeCell ref="A48:J48"/>
    <mergeCell ref="K48:S48"/>
    <mergeCell ref="T48:V48"/>
    <mergeCell ref="W48:Y48"/>
    <mergeCell ref="Z48:AA48"/>
    <mergeCell ref="A49:J49"/>
    <mergeCell ref="K49:S49"/>
    <mergeCell ref="T49:V49"/>
    <mergeCell ref="W49:Y49"/>
    <mergeCell ref="Z49:AA49"/>
    <mergeCell ref="T50:V50"/>
    <mergeCell ref="W50:Y50"/>
    <mergeCell ref="Z50:AA50"/>
    <mergeCell ref="A51:J51"/>
    <mergeCell ref="K51:S51"/>
    <mergeCell ref="T51:V51"/>
    <mergeCell ref="W51:Y51"/>
    <mergeCell ref="Z51:AA51"/>
    <mergeCell ref="A52:AA52"/>
    <mergeCell ref="K58:S58"/>
    <mergeCell ref="A53:J53"/>
    <mergeCell ref="K53:S53"/>
    <mergeCell ref="T53:V53"/>
    <mergeCell ref="W53:Y53"/>
    <mergeCell ref="Z53:AA53"/>
    <mergeCell ref="A50:J50"/>
    <mergeCell ref="K50:S50"/>
    <mergeCell ref="A55:AA57"/>
    <mergeCell ref="A54:AA54"/>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109375" defaultRowHeight="14.4"/>
  <cols>
    <col min="1" max="1" width="13.44140625" customWidth="1"/>
    <col min="2" max="2" width="8.6640625" bestFit="1" customWidth="1"/>
    <col min="3" max="9" width="15.5546875" bestFit="1" customWidth="1"/>
    <col min="10" max="10" width="18.109375" bestFit="1" customWidth="1"/>
    <col min="11" max="11" width="18.109375" customWidth="1"/>
    <col min="12" max="13" width="9.109375" style="1" hidden="1" customWidth="1"/>
    <col min="14" max="14" width="32.88671875" style="24" hidden="1" customWidth="1"/>
    <col min="15" max="23" width="11.5546875" style="24" hidden="1" customWidth="1"/>
    <col min="24" max="24" width="9.109375" style="1" customWidth="1"/>
    <col min="25" max="16384" width="9.109375" style="1"/>
  </cols>
  <sheetData>
    <row r="1" spans="1:28" customFormat="1" ht="57.75" customHeight="1">
      <c r="A1" s="430" t="s">
        <v>139</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c r="A3" s="25"/>
      <c r="B3" s="25"/>
      <c r="C3" s="433" t="s">
        <v>140</v>
      </c>
      <c r="D3" s="433"/>
      <c r="E3" s="433"/>
      <c r="F3" s="433"/>
      <c r="G3" s="433"/>
      <c r="H3" s="433"/>
      <c r="I3" s="433"/>
      <c r="J3" s="433"/>
      <c r="K3" s="433"/>
      <c r="L3" s="24"/>
      <c r="M3" s="24"/>
      <c r="N3" s="37" t="s">
        <v>141</v>
      </c>
      <c r="O3" s="38"/>
      <c r="P3" s="38"/>
      <c r="Q3" s="38"/>
      <c r="R3" s="38"/>
      <c r="S3" s="38"/>
      <c r="T3" s="38"/>
      <c r="U3" s="38"/>
      <c r="V3" s="38"/>
      <c r="W3" s="38"/>
      <c r="X3" s="24"/>
      <c r="Y3" s="24"/>
      <c r="Z3" s="24"/>
      <c r="AA3" s="24"/>
      <c r="AB3" s="24"/>
    </row>
    <row r="4" spans="1:28" customFormat="1" ht="30" customHeight="1">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c r="A5" s="434" t="s">
        <v>142</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c r="A11" s="24"/>
      <c r="B11" s="24"/>
      <c r="C11" s="24"/>
      <c r="D11" s="24"/>
      <c r="E11" s="24"/>
      <c r="F11" s="24"/>
      <c r="G11" s="24"/>
      <c r="H11" s="24"/>
      <c r="I11" s="24"/>
      <c r="J11" s="24"/>
      <c r="K11" s="24"/>
      <c r="L11" s="24"/>
      <c r="M11" s="24"/>
      <c r="N11" s="38" t="s">
        <v>143</v>
      </c>
      <c r="O11" s="42">
        <f>'Step 2 - Annual Cash Budget'!K51</f>
        <v>0</v>
      </c>
      <c r="P11" s="38"/>
      <c r="Q11" s="38"/>
      <c r="R11" s="38"/>
      <c r="S11" s="38"/>
      <c r="T11" s="38"/>
      <c r="U11" s="38"/>
      <c r="V11" s="38"/>
      <c r="W11" s="38"/>
      <c r="X11" s="24"/>
      <c r="Y11" s="24"/>
      <c r="Z11" s="24"/>
      <c r="AA11" s="24"/>
      <c r="AB11" s="24"/>
    </row>
    <row r="12" spans="1:28" customFormat="1">
      <c r="B12" s="36" t="s">
        <v>144</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c r="A13" s="24"/>
      <c r="B13" s="24"/>
      <c r="C13" s="24"/>
      <c r="D13" s="24"/>
      <c r="E13" s="24"/>
      <c r="F13" s="24"/>
      <c r="G13" s="24"/>
      <c r="H13" s="24"/>
      <c r="I13" s="24"/>
      <c r="J13" s="24"/>
      <c r="K13" s="24"/>
      <c r="L13" s="24"/>
      <c r="M13" s="24"/>
      <c r="N13" s="38" t="s">
        <v>145</v>
      </c>
      <c r="O13" s="38"/>
      <c r="P13" s="38"/>
      <c r="Q13" s="38"/>
      <c r="R13" s="38"/>
      <c r="S13" s="38"/>
      <c r="T13" s="38"/>
      <c r="U13" s="38"/>
      <c r="V13" s="38"/>
      <c r="W13" s="38"/>
      <c r="X13" s="24"/>
      <c r="Y13" s="24"/>
      <c r="Z13" s="24"/>
      <c r="AA13" s="24"/>
      <c r="AB13" s="24"/>
    </row>
    <row r="14" spans="1:28" customFormat="1" ht="15" customHeight="1">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c r="A15" s="25"/>
      <c r="B15" s="25"/>
      <c r="C15" s="433" t="s">
        <v>140</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c r="A17" s="435" t="s">
        <v>146</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c r="B24" s="36" t="s">
        <v>147</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c r="A25" s="24"/>
      <c r="B25" s="24"/>
      <c r="C25" s="24"/>
      <c r="D25" s="24"/>
      <c r="E25" s="24"/>
      <c r="F25" s="24"/>
      <c r="G25" s="24"/>
      <c r="H25" s="24"/>
      <c r="I25" s="24"/>
      <c r="J25" s="24"/>
      <c r="K25" s="24"/>
      <c r="L25" s="24"/>
      <c r="M25" s="24"/>
      <c r="N25" s="37" t="s">
        <v>148</v>
      </c>
      <c r="O25" s="24"/>
      <c r="P25" s="24"/>
      <c r="Q25" s="24"/>
      <c r="R25" s="24"/>
      <c r="S25" s="24"/>
      <c r="T25" s="24"/>
      <c r="U25" s="24"/>
      <c r="V25" s="24"/>
      <c r="W25" s="24"/>
      <c r="X25" s="24"/>
      <c r="Y25" s="24"/>
      <c r="Z25" s="24"/>
      <c r="AA25" s="24"/>
      <c r="AB25" s="24"/>
    </row>
    <row r="26" spans="1:28" customFormat="1" ht="50.25" customHeight="1">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c r="N33" s="24" t="s">
        <v>149</v>
      </c>
    </row>
    <row r="34" spans="14:23">
      <c r="O34" s="39">
        <v>-2</v>
      </c>
      <c r="P34" s="39">
        <v>-1.5</v>
      </c>
      <c r="Q34" s="39">
        <v>-1</v>
      </c>
      <c r="R34" s="39">
        <v>-0.5</v>
      </c>
      <c r="S34" s="39">
        <v>0</v>
      </c>
      <c r="T34" s="39">
        <v>0.5</v>
      </c>
      <c r="U34" s="39">
        <v>1</v>
      </c>
      <c r="V34" s="39">
        <v>1.5</v>
      </c>
      <c r="W34" s="39">
        <v>2</v>
      </c>
    </row>
    <row r="35" spans="14:23">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c r="N40" s="38"/>
      <c r="O40" s="42"/>
    </row>
    <row r="42" spans="14:23">
      <c r="N42" s="38" t="s">
        <v>145</v>
      </c>
    </row>
    <row r="43" spans="14:23">
      <c r="O43" s="39">
        <v>-2</v>
      </c>
      <c r="P43" s="39">
        <v>-1.5</v>
      </c>
      <c r="Q43" s="39">
        <v>-1</v>
      </c>
      <c r="R43" s="39">
        <v>-0.5</v>
      </c>
      <c r="S43" s="39">
        <v>0</v>
      </c>
      <c r="T43" s="39">
        <v>0.5</v>
      </c>
      <c r="U43" s="39">
        <v>1</v>
      </c>
      <c r="V43" s="39">
        <v>1.5</v>
      </c>
      <c r="W43" s="39">
        <v>2</v>
      </c>
    </row>
    <row r="44" spans="14:23">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4.4"/>
  <cols>
    <col min="1" max="1" width="10.109375" customWidth="1"/>
    <col min="2" max="2" width="1.5546875" customWidth="1"/>
    <col min="3" max="3" width="2.88671875" customWidth="1"/>
    <col min="4" max="4" width="3.5546875" customWidth="1"/>
    <col min="5" max="5" width="2.33203125" customWidth="1"/>
    <col min="6" max="6" width="6.109375" customWidth="1"/>
    <col min="7" max="7" width="10.109375" customWidth="1"/>
    <col min="8" max="8" width="5.33203125" customWidth="1"/>
    <col min="9" max="9" width="7.33203125" customWidth="1"/>
    <col min="10" max="10" width="7.88671875" customWidth="1"/>
    <col min="11" max="11" width="15.109375" customWidth="1"/>
    <col min="12" max="12" width="11.5546875" customWidth="1"/>
    <col min="13" max="24" width="11.6640625" customWidth="1"/>
    <col min="25" max="25" width="43.33203125" style="209" customWidth="1"/>
  </cols>
  <sheetData>
    <row r="1" spans="1:25" ht="24" customHeight="1">
      <c r="A1" s="216" t="s">
        <v>150</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c r="A2" s="65"/>
      <c r="B2" s="66"/>
      <c r="C2" s="66"/>
      <c r="D2" s="66"/>
      <c r="E2" s="66"/>
      <c r="F2" s="66"/>
      <c r="G2" s="66"/>
      <c r="H2" s="66"/>
      <c r="I2" s="398" t="s">
        <v>69</v>
      </c>
      <c r="J2" s="398"/>
      <c r="K2" s="405">
        <f>'Step 2 - Annual Cash Budget'!B2</f>
        <v>0</v>
      </c>
      <c r="L2" s="405"/>
      <c r="M2" s="405"/>
      <c r="N2" s="405"/>
      <c r="O2" s="405"/>
      <c r="P2" s="438" t="s">
        <v>151</v>
      </c>
      <c r="Q2" s="438"/>
      <c r="R2" s="115">
        <f>'Step 2 - Annual Cash Budget'!P2</f>
        <v>0</v>
      </c>
      <c r="S2" s="67" t="s">
        <v>71</v>
      </c>
      <c r="T2" s="115">
        <f>'Step 2 - Annual Cash Budget'!V2</f>
        <v>0</v>
      </c>
      <c r="U2" s="67"/>
      <c r="V2" s="67"/>
      <c r="W2" s="67"/>
      <c r="X2" s="68"/>
    </row>
    <row r="3" spans="1:25" ht="17.25" customHeight="1">
      <c r="A3" s="69"/>
      <c r="B3" s="70"/>
      <c r="C3" s="70"/>
      <c r="D3" s="70"/>
      <c r="E3" s="70"/>
      <c r="F3" s="291"/>
      <c r="G3" s="71"/>
      <c r="H3" s="439" t="s">
        <v>152</v>
      </c>
      <c r="I3" s="439"/>
      <c r="J3" s="439"/>
      <c r="K3" s="71">
        <f>'Step 2 - Annual Cash Budget'!B3</f>
        <v>0</v>
      </c>
      <c r="L3" s="72" t="s">
        <v>73</v>
      </c>
      <c r="M3" s="117">
        <f>'Step 2 - Annual Cash Budget'!G3</f>
        <v>0</v>
      </c>
      <c r="N3" s="73" t="s">
        <v>74</v>
      </c>
      <c r="O3" s="251">
        <f>'Step 2 - Annual Cash Budget'!I3</f>
        <v>0</v>
      </c>
      <c r="P3" s="74" t="s">
        <v>75</v>
      </c>
      <c r="Q3" s="75" t="str">
        <f>IF(B3=0,"",B3/I3)</f>
        <v/>
      </c>
      <c r="R3" s="76" t="str">
        <f>IF(K3=0,"",K3/M3)</f>
        <v/>
      </c>
      <c r="S3" s="74" t="s">
        <v>76</v>
      </c>
      <c r="T3" s="253" t="str">
        <f>IF(K3=0,"",K3/O3)</f>
        <v/>
      </c>
      <c r="U3" s="74" t="s">
        <v>77</v>
      </c>
      <c r="V3" s="252" t="str">
        <f>IF(M3=0,"",M3/O3)</f>
        <v/>
      </c>
      <c r="W3" s="74" t="s">
        <v>78</v>
      </c>
      <c r="X3" s="77"/>
    </row>
    <row r="4" spans="1:25" ht="8.25" customHeight="1">
      <c r="A4" s="440"/>
      <c r="B4" s="440"/>
      <c r="C4" s="440"/>
      <c r="D4" s="440"/>
      <c r="E4" s="440"/>
      <c r="F4" s="440"/>
      <c r="G4" s="440"/>
      <c r="H4" s="440"/>
      <c r="I4" s="440"/>
      <c r="J4" s="440"/>
      <c r="K4" s="440"/>
      <c r="L4" s="440"/>
      <c r="M4" s="440"/>
      <c r="N4" s="440"/>
      <c r="O4" s="440"/>
      <c r="P4" s="440"/>
      <c r="Q4" s="440"/>
      <c r="R4" s="440"/>
      <c r="S4" s="440"/>
      <c r="Y4" s="218"/>
    </row>
    <row r="5" spans="1:25" ht="15.6" customHeight="1">
      <c r="A5" s="443" t="s">
        <v>153</v>
      </c>
      <c r="B5" s="444"/>
      <c r="C5" s="444"/>
      <c r="D5" s="444"/>
      <c r="E5" s="444"/>
      <c r="F5" s="444"/>
      <c r="G5" s="444"/>
      <c r="H5" s="444"/>
      <c r="I5" s="444"/>
      <c r="J5" s="445"/>
      <c r="K5" s="210" t="s">
        <v>154</v>
      </c>
      <c r="L5" s="449" t="s">
        <v>155</v>
      </c>
      <c r="M5" s="205" t="s">
        <v>44</v>
      </c>
      <c r="N5" s="211" t="s">
        <v>45</v>
      </c>
      <c r="O5" s="211" t="s">
        <v>46</v>
      </c>
      <c r="P5" s="211" t="s">
        <v>47</v>
      </c>
      <c r="Q5" s="211" t="s">
        <v>48</v>
      </c>
      <c r="R5" s="211" t="s">
        <v>49</v>
      </c>
      <c r="S5" s="211" t="s">
        <v>50</v>
      </c>
      <c r="T5" s="211" t="s">
        <v>51</v>
      </c>
      <c r="U5" s="211" t="s">
        <v>52</v>
      </c>
      <c r="V5" s="212" t="s">
        <v>53</v>
      </c>
      <c r="W5" s="211" t="s">
        <v>54</v>
      </c>
      <c r="X5" s="212" t="s">
        <v>55</v>
      </c>
      <c r="Y5" s="441" t="s">
        <v>156</v>
      </c>
    </row>
    <row r="6" spans="1:25" ht="15.6" customHeight="1">
      <c r="A6" s="446"/>
      <c r="B6" s="447"/>
      <c r="C6" s="447"/>
      <c r="D6" s="447"/>
      <c r="E6" s="447"/>
      <c r="F6" s="447"/>
      <c r="G6" s="447"/>
      <c r="H6" s="447"/>
      <c r="I6" s="447"/>
      <c r="J6" s="448"/>
      <c r="K6" s="78" t="s">
        <v>157</v>
      </c>
      <c r="L6" s="450"/>
      <c r="M6" s="78" t="s">
        <v>157</v>
      </c>
      <c r="N6" s="78" t="s">
        <v>157</v>
      </c>
      <c r="O6" s="78" t="s">
        <v>157</v>
      </c>
      <c r="P6" s="78" t="s">
        <v>157</v>
      </c>
      <c r="Q6" s="78" t="s">
        <v>157</v>
      </c>
      <c r="R6" s="78" t="s">
        <v>157</v>
      </c>
      <c r="S6" s="78" t="s">
        <v>157</v>
      </c>
      <c r="T6" s="78" t="s">
        <v>157</v>
      </c>
      <c r="U6" s="78" t="s">
        <v>157</v>
      </c>
      <c r="V6" s="78" t="s">
        <v>157</v>
      </c>
      <c r="W6" s="78" t="s">
        <v>157</v>
      </c>
      <c r="X6" s="78" t="s">
        <v>157</v>
      </c>
      <c r="Y6" s="442"/>
    </row>
    <row r="7" spans="1:25" ht="15.6" customHeight="1">
      <c r="A7" s="52" t="s">
        <v>85</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 customHeight="1">
      <c r="A8" s="342" t="s">
        <v>158</v>
      </c>
      <c r="B8" s="343"/>
      <c r="C8" s="343"/>
      <c r="D8" s="343"/>
      <c r="E8" s="436">
        <f>'Step 2 - Annual Cash Budget'!E8</f>
        <v>0</v>
      </c>
      <c r="F8" s="436"/>
      <c r="G8" s="81" t="s">
        <v>159</v>
      </c>
      <c r="H8" s="437" t="e">
        <f>'Step 2 - Annual Cash Budget'!H8</f>
        <v>#DIV/0!</v>
      </c>
      <c r="I8" s="437"/>
      <c r="J8" s="82" t="s">
        <v>88</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 customHeight="1">
      <c r="A9" s="377" t="s">
        <v>160</v>
      </c>
      <c r="B9" s="378"/>
      <c r="C9" s="378"/>
      <c r="D9" s="378"/>
      <c r="E9" s="436">
        <f>'Step 2 - Annual Cash Budget'!E9</f>
        <v>0</v>
      </c>
      <c r="F9" s="436"/>
      <c r="G9" s="81" t="s">
        <v>161</v>
      </c>
      <c r="H9" s="437" t="e">
        <f>'Step 2 - Annual Cash Budget'!H9</f>
        <v>#DIV/0!</v>
      </c>
      <c r="I9" s="437"/>
      <c r="J9" s="86" t="s">
        <v>88</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 customHeight="1">
      <c r="A10" s="342" t="s">
        <v>162</v>
      </c>
      <c r="B10" s="343"/>
      <c r="C10" s="343"/>
      <c r="D10" s="343"/>
      <c r="E10" s="436">
        <f>'Step 2 - Annual Cash Budget'!E10:F10</f>
        <v>0</v>
      </c>
      <c r="F10" s="436"/>
      <c r="G10" s="88" t="s">
        <v>163</v>
      </c>
      <c r="H10" s="437">
        <f>'Step 2 - Annual Cash Budget'!H10</f>
        <v>0</v>
      </c>
      <c r="I10" s="437"/>
      <c r="J10" s="82" t="s">
        <v>93</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 customHeight="1">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 customHeight="1">
      <c r="A12" s="377" t="s">
        <v>164</v>
      </c>
      <c r="B12" s="378"/>
      <c r="C12" s="378"/>
      <c r="D12" s="378"/>
      <c r="E12" s="340"/>
      <c r="F12" s="340"/>
      <c r="G12" s="378"/>
      <c r="H12" s="340"/>
      <c r="I12" s="340"/>
      <c r="J12" s="379"/>
      <c r="K12" s="83">
        <f>'Step 2 - Annual Cash Budget'!K12</f>
        <v>0</v>
      </c>
      <c r="L12" s="84">
        <f>(K12-SUM(M12:X12))</f>
        <v>0</v>
      </c>
      <c r="M12" s="89"/>
      <c r="N12" s="89"/>
      <c r="O12" s="89"/>
      <c r="P12" s="89"/>
      <c r="Q12" s="89"/>
      <c r="R12" s="89"/>
      <c r="S12" s="89"/>
      <c r="T12" s="89"/>
      <c r="U12" s="89"/>
      <c r="V12" s="89"/>
      <c r="W12" s="89"/>
      <c r="X12" s="89"/>
      <c r="Y12" s="80"/>
    </row>
    <row r="13" spans="1:25" ht="15.6" customHeight="1">
      <c r="A13" s="385" t="s">
        <v>96</v>
      </c>
      <c r="B13" s="386"/>
      <c r="C13" s="386"/>
      <c r="D13" s="386"/>
      <c r="E13" s="387"/>
      <c r="F13" s="387"/>
      <c r="G13" s="386"/>
      <c r="H13" s="387"/>
      <c r="I13" s="387"/>
      <c r="J13" s="388"/>
      <c r="K13" s="83">
        <f>'Step 2 - Annual Cash Budget'!K13</f>
        <v>0</v>
      </c>
      <c r="L13" s="84">
        <f t="shared" si="0"/>
        <v>0</v>
      </c>
      <c r="M13" s="89"/>
      <c r="N13" s="89"/>
      <c r="O13" s="89"/>
      <c r="P13" s="89"/>
      <c r="Q13" s="89"/>
      <c r="R13" s="89"/>
      <c r="S13" s="89"/>
      <c r="T13" s="89"/>
      <c r="U13" s="89"/>
      <c r="V13" s="89"/>
      <c r="W13" s="89"/>
      <c r="X13" s="89"/>
      <c r="Y13" s="80"/>
    </row>
    <row r="14" spans="1:25" ht="15.6" customHeight="1">
      <c r="A14" s="385" t="s">
        <v>165</v>
      </c>
      <c r="B14" s="386"/>
      <c r="C14" s="386"/>
      <c r="D14" s="386"/>
      <c r="E14" s="387"/>
      <c r="F14" s="387"/>
      <c r="G14" s="386"/>
      <c r="H14" s="387"/>
      <c r="I14" s="387"/>
      <c r="J14" s="388"/>
      <c r="K14" s="83">
        <f>'Step 2 - Annual Cash Budget'!K14</f>
        <v>0</v>
      </c>
      <c r="L14" s="84">
        <f t="shared" si="0"/>
        <v>0</v>
      </c>
      <c r="M14" s="89"/>
      <c r="N14" s="89"/>
      <c r="O14" s="89"/>
      <c r="P14" s="89"/>
      <c r="Q14" s="89"/>
      <c r="R14" s="89"/>
      <c r="S14" s="89"/>
      <c r="T14" s="89"/>
      <c r="U14" s="89"/>
      <c r="V14" s="89"/>
      <c r="W14" s="89"/>
      <c r="X14" s="89"/>
      <c r="Y14" s="80"/>
    </row>
    <row r="15" spans="1:25" ht="15.6" customHeight="1">
      <c r="A15" s="330" t="s">
        <v>98</v>
      </c>
      <c r="B15" s="331"/>
      <c r="C15" s="331"/>
      <c r="D15" s="331"/>
      <c r="E15" s="331"/>
      <c r="F15" s="331"/>
      <c r="G15" s="331"/>
      <c r="H15" s="331"/>
      <c r="I15" s="331"/>
      <c r="J15" s="331"/>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 customHeight="1">
      <c r="A16" s="385" t="s">
        <v>99</v>
      </c>
      <c r="B16" s="386"/>
      <c r="C16" s="386"/>
      <c r="D16" s="386"/>
      <c r="E16" s="387"/>
      <c r="F16" s="387"/>
      <c r="G16" s="386"/>
      <c r="H16" s="387"/>
      <c r="I16" s="387"/>
      <c r="J16" s="388"/>
      <c r="K16" s="83">
        <f>'Step 2 - Annual Cash Budget'!K16</f>
        <v>0</v>
      </c>
      <c r="L16" s="92">
        <f>(K16-SUM(M16:X16))</f>
        <v>0</v>
      </c>
      <c r="M16" s="89"/>
      <c r="N16" s="89"/>
      <c r="O16" s="89"/>
      <c r="P16" s="89"/>
      <c r="Q16" s="89"/>
      <c r="R16" s="89"/>
      <c r="S16" s="89"/>
      <c r="T16" s="89"/>
      <c r="U16" s="89"/>
      <c r="V16" s="89"/>
      <c r="W16" s="89"/>
      <c r="X16" s="89"/>
      <c r="Y16" s="80"/>
    </row>
    <row r="17" spans="1:25" ht="15.6" customHeight="1">
      <c r="A17" s="385" t="s">
        <v>100</v>
      </c>
      <c r="B17" s="386"/>
      <c r="C17" s="386"/>
      <c r="D17" s="386"/>
      <c r="E17" s="387"/>
      <c r="F17" s="387"/>
      <c r="G17" s="386"/>
      <c r="H17" s="387"/>
      <c r="I17" s="387"/>
      <c r="J17" s="388"/>
      <c r="K17" s="83">
        <f>'Step 2 - Annual Cash Budget'!K17</f>
        <v>0</v>
      </c>
      <c r="L17" s="92">
        <f>(K17-SUM(M17:X17))</f>
        <v>0</v>
      </c>
      <c r="M17" s="89"/>
      <c r="N17" s="89"/>
      <c r="O17" s="89"/>
      <c r="P17" s="89"/>
      <c r="Q17" s="89"/>
      <c r="R17" s="89"/>
      <c r="S17" s="89"/>
      <c r="T17" s="89"/>
      <c r="U17" s="89"/>
      <c r="V17" s="89"/>
      <c r="W17" s="89"/>
      <c r="X17" s="89"/>
      <c r="Y17" s="80"/>
    </row>
    <row r="18" spans="1:25" ht="15.6" customHeight="1">
      <c r="A18" s="452" t="s">
        <v>166</v>
      </c>
      <c r="B18" s="453"/>
      <c r="C18" s="453"/>
      <c r="D18" s="453"/>
      <c r="E18" s="453"/>
      <c r="F18" s="453"/>
      <c r="G18" s="453"/>
      <c r="H18" s="453"/>
      <c r="I18" s="453"/>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 customHeight="1">
      <c r="A19" s="330" t="s">
        <v>101</v>
      </c>
      <c r="B19" s="331"/>
      <c r="C19" s="331"/>
      <c r="D19" s="331"/>
      <c r="E19" s="331"/>
      <c r="F19" s="331"/>
      <c r="G19" s="331"/>
      <c r="H19" s="331"/>
      <c r="I19" s="331"/>
      <c r="J19" s="331"/>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c r="A21" s="451" t="s">
        <v>167</v>
      </c>
      <c r="B21" s="451"/>
      <c r="C21" s="451"/>
      <c r="D21" s="451"/>
      <c r="E21" s="451"/>
      <c r="F21" s="451"/>
      <c r="G21" s="451"/>
      <c r="H21" s="451"/>
      <c r="I21" s="451"/>
      <c r="J21" s="451"/>
      <c r="K21" s="97"/>
      <c r="L21" s="215"/>
      <c r="M21" s="98"/>
      <c r="N21" s="98"/>
      <c r="O21" s="98"/>
      <c r="P21" s="98"/>
      <c r="Q21" s="98"/>
      <c r="R21" s="98"/>
      <c r="S21" s="98"/>
      <c r="T21" s="98"/>
      <c r="U21" s="98"/>
      <c r="V21" s="98"/>
      <c r="W21" s="98"/>
      <c r="X21" s="99"/>
      <c r="Y21" s="80"/>
    </row>
    <row r="22" spans="1:25" ht="15.6" customHeight="1">
      <c r="A22" s="367" t="str">
        <f>'Step 2 - Annual Cash Budget'!A21</f>
        <v>Wages</v>
      </c>
      <c r="B22" s="367"/>
      <c r="C22" s="367"/>
      <c r="D22" s="368"/>
      <c r="E22" s="368"/>
      <c r="F22" s="368"/>
      <c r="G22" s="368"/>
      <c r="H22" s="368"/>
      <c r="I22" s="368"/>
      <c r="J22" s="368"/>
      <c r="K22" s="83">
        <f>'Step 2 - Annual Cash Budget'!K21</f>
        <v>0</v>
      </c>
      <c r="L22" s="84">
        <f>(K22-SUM(M22:X22))</f>
        <v>0</v>
      </c>
      <c r="M22" s="83"/>
      <c r="N22" s="83"/>
      <c r="O22" s="83"/>
      <c r="P22" s="83"/>
      <c r="Q22" s="83"/>
      <c r="R22" s="100"/>
      <c r="S22" s="83"/>
      <c r="T22" s="89"/>
      <c r="U22" s="89"/>
      <c r="V22" s="89"/>
      <c r="W22" s="89"/>
      <c r="X22" s="89"/>
      <c r="Y22" s="80"/>
    </row>
    <row r="23" spans="1:25" ht="15.6" customHeight="1">
      <c r="A23" s="367" t="str">
        <f>'Step 2 - Annual Cash Budget'!A22</f>
        <v>Animal health</v>
      </c>
      <c r="B23" s="367"/>
      <c r="C23" s="367"/>
      <c r="D23" s="368"/>
      <c r="E23" s="368"/>
      <c r="F23" s="368"/>
      <c r="G23" s="368"/>
      <c r="H23" s="368"/>
      <c r="I23" s="368"/>
      <c r="J23" s="368"/>
      <c r="K23" s="83">
        <f>'Step 2 - Annual Cash Budget'!K22</f>
        <v>0</v>
      </c>
      <c r="L23" s="84">
        <f t="shared" ref="L23:L52" si="4">(K23-SUM(M23:X23))</f>
        <v>0</v>
      </c>
      <c r="M23" s="83"/>
      <c r="N23" s="83"/>
      <c r="O23" s="89"/>
      <c r="P23" s="89"/>
      <c r="Q23" s="89"/>
      <c r="R23" s="100"/>
      <c r="S23" s="83"/>
      <c r="T23" s="89"/>
      <c r="U23" s="89"/>
      <c r="V23" s="89"/>
      <c r="W23" s="89"/>
      <c r="X23" s="89"/>
      <c r="Y23" s="80"/>
    </row>
    <row r="24" spans="1:25" ht="15.6" customHeight="1">
      <c r="A24" s="367" t="str">
        <f>'Step 2 - Annual Cash Budget'!A23</f>
        <v>Breeding and herd improvement</v>
      </c>
      <c r="B24" s="367"/>
      <c r="C24" s="367"/>
      <c r="D24" s="368"/>
      <c r="E24" s="368"/>
      <c r="F24" s="368"/>
      <c r="G24" s="368"/>
      <c r="H24" s="368"/>
      <c r="I24" s="368"/>
      <c r="J24" s="368"/>
      <c r="K24" s="83">
        <f>'Step 2 - Annual Cash Budget'!K23</f>
        <v>0</v>
      </c>
      <c r="L24" s="84">
        <f t="shared" si="4"/>
        <v>0</v>
      </c>
      <c r="M24" s="83"/>
      <c r="N24" s="83"/>
      <c r="O24" s="89"/>
      <c r="P24" s="89"/>
      <c r="Q24" s="89"/>
      <c r="R24" s="100"/>
      <c r="S24" s="83"/>
      <c r="T24" s="89"/>
      <c r="U24" s="89"/>
      <c r="V24" s="89"/>
      <c r="W24" s="89"/>
      <c r="X24" s="89"/>
      <c r="Y24" s="80"/>
    </row>
    <row r="25" spans="1:25" ht="15.6" customHeight="1">
      <c r="A25" s="367" t="str">
        <f>'Step 2 - Annual Cash Budget'!A24</f>
        <v>Farm dairy</v>
      </c>
      <c r="B25" s="367"/>
      <c r="C25" s="367"/>
      <c r="D25" s="368"/>
      <c r="E25" s="368"/>
      <c r="F25" s="368"/>
      <c r="G25" s="368"/>
      <c r="H25" s="368"/>
      <c r="I25" s="368"/>
      <c r="J25" s="368"/>
      <c r="K25" s="83">
        <f>'Step 2 - Annual Cash Budget'!K24</f>
        <v>0</v>
      </c>
      <c r="L25" s="84">
        <f t="shared" si="4"/>
        <v>0</v>
      </c>
      <c r="M25" s="83"/>
      <c r="N25" s="83"/>
      <c r="O25" s="89"/>
      <c r="P25" s="89"/>
      <c r="Q25" s="89"/>
      <c r="R25" s="100"/>
      <c r="S25" s="83"/>
      <c r="T25" s="89"/>
      <c r="U25" s="89"/>
      <c r="V25" s="89"/>
      <c r="W25" s="89"/>
      <c r="X25" s="89"/>
      <c r="Y25" s="80"/>
    </row>
    <row r="26" spans="1:25" ht="15.6" customHeight="1">
      <c r="A26" s="367" t="str">
        <f>'Step 2 - Annual Cash Budget'!A25</f>
        <v>Electricity (farm dairy, water supply)</v>
      </c>
      <c r="B26" s="367"/>
      <c r="C26" s="367"/>
      <c r="D26" s="368"/>
      <c r="E26" s="368"/>
      <c r="F26" s="368"/>
      <c r="G26" s="368"/>
      <c r="H26" s="368"/>
      <c r="I26" s="368"/>
      <c r="J26" s="368"/>
      <c r="K26" s="83">
        <f>'Step 2 - Annual Cash Budget'!K25</f>
        <v>0</v>
      </c>
      <c r="L26" s="84">
        <f t="shared" si="4"/>
        <v>0</v>
      </c>
      <c r="M26" s="83"/>
      <c r="N26" s="83"/>
      <c r="O26" s="89"/>
      <c r="P26" s="89"/>
      <c r="Q26" s="89"/>
      <c r="R26" s="89"/>
      <c r="S26" s="83"/>
      <c r="T26" s="89"/>
      <c r="U26" s="89"/>
      <c r="V26" s="89"/>
      <c r="W26" s="89"/>
      <c r="X26" s="89"/>
      <c r="Y26" s="80"/>
    </row>
    <row r="27" spans="1:25" ht="15.6" customHeight="1">
      <c r="A27" s="367" t="str">
        <f>'Step 2 - Annual Cash Budget'!A26</f>
        <v>Supplements made (incl. Contractors)</v>
      </c>
      <c r="B27" s="367"/>
      <c r="C27" s="367"/>
      <c r="D27" s="368"/>
      <c r="E27" s="368"/>
      <c r="F27" s="368"/>
      <c r="G27" s="368"/>
      <c r="H27" s="368"/>
      <c r="I27" s="368"/>
      <c r="J27" s="368"/>
      <c r="K27" s="83">
        <f>'Step 2 - Annual Cash Budget'!K26</f>
        <v>0</v>
      </c>
      <c r="L27" s="84">
        <f t="shared" si="4"/>
        <v>0</v>
      </c>
      <c r="M27" s="83"/>
      <c r="N27" s="83"/>
      <c r="O27" s="89"/>
      <c r="P27" s="89"/>
      <c r="Q27" s="89"/>
      <c r="R27" s="100"/>
      <c r="S27" s="83"/>
      <c r="T27" s="89"/>
      <c r="U27" s="89"/>
      <c r="V27" s="89"/>
      <c r="W27" s="89"/>
      <c r="X27" s="89"/>
      <c r="Y27" s="80"/>
    </row>
    <row r="28" spans="1:25" ht="15.6" customHeight="1">
      <c r="A28" s="367" t="str">
        <f>'Step 2 - Annual Cash Budget'!A27</f>
        <v>Supplements purchased</v>
      </c>
      <c r="B28" s="367"/>
      <c r="C28" s="367"/>
      <c r="D28" s="368"/>
      <c r="E28" s="368"/>
      <c r="F28" s="368"/>
      <c r="G28" s="368"/>
      <c r="H28" s="368"/>
      <c r="I28" s="368"/>
      <c r="J28" s="368"/>
      <c r="K28" s="83">
        <f>'Step 2 - Annual Cash Budget'!K27</f>
        <v>0</v>
      </c>
      <c r="L28" s="84">
        <f t="shared" si="4"/>
        <v>0</v>
      </c>
      <c r="M28" s="83"/>
      <c r="N28" s="83"/>
      <c r="O28" s="89"/>
      <c r="P28" s="89"/>
      <c r="Q28" s="89"/>
      <c r="R28" s="100"/>
      <c r="S28" s="83"/>
      <c r="T28" s="89"/>
      <c r="U28" s="89"/>
      <c r="V28" s="89"/>
      <c r="W28" s="89"/>
      <c r="X28" s="89"/>
      <c r="Y28" s="80"/>
    </row>
    <row r="29" spans="1:25" ht="15.6" customHeight="1">
      <c r="A29" s="367" t="str">
        <f>'Step 2 - Annual Cash Budget'!A28</f>
        <v>Young and dry stock grazing</v>
      </c>
      <c r="B29" s="367"/>
      <c r="C29" s="367"/>
      <c r="D29" s="368"/>
      <c r="E29" s="368"/>
      <c r="F29" s="368"/>
      <c r="G29" s="368"/>
      <c r="H29" s="368"/>
      <c r="I29" s="368"/>
      <c r="J29" s="368"/>
      <c r="K29" s="83">
        <f>'Step 2 - Annual Cash Budget'!K28</f>
        <v>0</v>
      </c>
      <c r="L29" s="84">
        <f t="shared" si="4"/>
        <v>0</v>
      </c>
      <c r="M29" s="83"/>
      <c r="N29" s="83"/>
      <c r="O29" s="89"/>
      <c r="P29" s="89"/>
      <c r="Q29" s="89"/>
      <c r="R29" s="89"/>
      <c r="S29" s="83"/>
      <c r="T29" s="83"/>
      <c r="U29" s="83"/>
      <c r="V29" s="83"/>
      <c r="W29" s="83"/>
      <c r="X29" s="83"/>
      <c r="Y29" s="80"/>
    </row>
    <row r="30" spans="1:25" ht="15.6" customHeight="1">
      <c r="A30" s="367" t="str">
        <f>'Step 2 - Annual Cash Budget'!A29</f>
        <v>Winter cow grazing</v>
      </c>
      <c r="B30" s="367"/>
      <c r="C30" s="367"/>
      <c r="D30" s="368"/>
      <c r="E30" s="368"/>
      <c r="F30" s="368"/>
      <c r="G30" s="368"/>
      <c r="H30" s="368"/>
      <c r="I30" s="368"/>
      <c r="J30" s="368"/>
      <c r="K30" s="83">
        <f>'Step 2 - Annual Cash Budget'!K29</f>
        <v>0</v>
      </c>
      <c r="L30" s="84">
        <f t="shared" si="4"/>
        <v>0</v>
      </c>
      <c r="M30" s="83"/>
      <c r="N30" s="83"/>
      <c r="O30" s="89"/>
      <c r="P30" s="89"/>
      <c r="Q30" s="89"/>
      <c r="R30" s="100"/>
      <c r="S30" s="83"/>
      <c r="T30" s="89"/>
      <c r="U30" s="89"/>
      <c r="V30" s="89"/>
      <c r="W30" s="89"/>
      <c r="X30" s="89"/>
      <c r="Y30" s="80"/>
    </row>
    <row r="31" spans="1:25" ht="15.6" customHeight="1">
      <c r="A31" s="367" t="str">
        <f>'Step 2 - Annual Cash Budget'!A30</f>
        <v>Support Block lease</v>
      </c>
      <c r="B31" s="367"/>
      <c r="C31" s="367"/>
      <c r="D31" s="368"/>
      <c r="E31" s="368"/>
      <c r="F31" s="368"/>
      <c r="G31" s="368"/>
      <c r="H31" s="368"/>
      <c r="I31" s="368"/>
      <c r="J31" s="368"/>
      <c r="K31" s="83">
        <f>'Step 2 - Annual Cash Budget'!K30</f>
        <v>0</v>
      </c>
      <c r="L31" s="84">
        <f t="shared" si="4"/>
        <v>0</v>
      </c>
      <c r="M31" s="83"/>
      <c r="N31" s="83"/>
      <c r="O31" s="89"/>
      <c r="P31" s="89"/>
      <c r="Q31" s="89"/>
      <c r="R31" s="100"/>
      <c r="S31" s="83"/>
      <c r="T31" s="89"/>
      <c r="U31" s="89"/>
      <c r="V31" s="89"/>
      <c r="W31" s="89"/>
      <c r="X31" s="89"/>
      <c r="Y31" s="80"/>
    </row>
    <row r="32" spans="1:25" ht="15.6" customHeight="1">
      <c r="A32" s="367" t="str">
        <f>'Step 2 - Annual Cash Budget'!A31</f>
        <v>Fertiliser (incl. N)</v>
      </c>
      <c r="B32" s="367"/>
      <c r="C32" s="367"/>
      <c r="D32" s="368"/>
      <c r="E32" s="368"/>
      <c r="F32" s="368"/>
      <c r="G32" s="368"/>
      <c r="H32" s="368"/>
      <c r="I32" s="368"/>
      <c r="J32" s="368"/>
      <c r="K32" s="83">
        <f>'Step 2 - Annual Cash Budget'!K31</f>
        <v>0</v>
      </c>
      <c r="L32" s="84">
        <f t="shared" si="4"/>
        <v>0</v>
      </c>
      <c r="M32" s="83"/>
      <c r="N32" s="83"/>
      <c r="O32" s="89"/>
      <c r="P32" s="89"/>
      <c r="Q32" s="89"/>
      <c r="R32" s="100"/>
      <c r="S32" s="83"/>
      <c r="T32" s="89"/>
      <c r="U32" s="89"/>
      <c r="V32" s="89"/>
      <c r="W32" s="89"/>
      <c r="X32" s="89"/>
      <c r="Y32" s="80"/>
    </row>
    <row r="33" spans="1:25" ht="15.6" customHeight="1">
      <c r="A33" s="367" t="str">
        <f>'Step 2 - Annual Cash Budget'!A32</f>
        <v>Irrigation</v>
      </c>
      <c r="B33" s="367"/>
      <c r="C33" s="367"/>
      <c r="D33" s="368"/>
      <c r="E33" s="368"/>
      <c r="F33" s="368"/>
      <c r="G33" s="368"/>
      <c r="H33" s="368"/>
      <c r="I33" s="368"/>
      <c r="J33" s="368"/>
      <c r="K33" s="83">
        <f>'Step 2 - Annual Cash Budget'!K32</f>
        <v>0</v>
      </c>
      <c r="L33" s="84">
        <f t="shared" si="4"/>
        <v>0</v>
      </c>
      <c r="M33" s="83"/>
      <c r="N33" s="83"/>
      <c r="O33" s="89"/>
      <c r="P33" s="89"/>
      <c r="Q33" s="89"/>
      <c r="R33" s="100"/>
      <c r="S33" s="83"/>
      <c r="T33" s="89"/>
      <c r="U33" s="89"/>
      <c r="V33" s="89"/>
      <c r="W33" s="89"/>
      <c r="X33" s="89"/>
      <c r="Y33" s="80"/>
    </row>
    <row r="34" spans="1:25" ht="15.6" customHeight="1">
      <c r="A34" s="367" t="str">
        <f>'Step 2 - Annual Cash Budget'!A33</f>
        <v>Regrassing and cropping</v>
      </c>
      <c r="B34" s="367"/>
      <c r="C34" s="367"/>
      <c r="D34" s="368"/>
      <c r="E34" s="368"/>
      <c r="F34" s="368"/>
      <c r="G34" s="368"/>
      <c r="H34" s="368"/>
      <c r="I34" s="368"/>
      <c r="J34" s="368"/>
      <c r="K34" s="83">
        <f>'Step 2 - Annual Cash Budget'!K33</f>
        <v>0</v>
      </c>
      <c r="L34" s="84">
        <f t="shared" si="4"/>
        <v>0</v>
      </c>
      <c r="M34" s="83"/>
      <c r="N34" s="83"/>
      <c r="O34" s="89"/>
      <c r="P34" s="89"/>
      <c r="Q34" s="89"/>
      <c r="R34" s="100"/>
      <c r="S34" s="83"/>
      <c r="T34" s="89"/>
      <c r="U34" s="89"/>
      <c r="V34" s="89"/>
      <c r="W34" s="89"/>
      <c r="X34" s="89"/>
      <c r="Y34" s="80"/>
    </row>
    <row r="35" spans="1:25" ht="15.6" customHeight="1">
      <c r="A35" s="367" t="str">
        <f>'Step 2 - Annual Cash Budget'!A34</f>
        <v>Weed and pest</v>
      </c>
      <c r="B35" s="367"/>
      <c r="C35" s="367"/>
      <c r="D35" s="368"/>
      <c r="E35" s="368"/>
      <c r="F35" s="368"/>
      <c r="G35" s="368"/>
      <c r="H35" s="368"/>
      <c r="I35" s="368"/>
      <c r="J35" s="368"/>
      <c r="K35" s="83">
        <f>'Step 2 - Annual Cash Budget'!K34</f>
        <v>0</v>
      </c>
      <c r="L35" s="84">
        <f t="shared" si="4"/>
        <v>0</v>
      </c>
      <c r="M35" s="83"/>
      <c r="N35" s="83"/>
      <c r="O35" s="89"/>
      <c r="P35" s="89"/>
      <c r="Q35" s="89"/>
      <c r="R35" s="100"/>
      <c r="S35" s="83"/>
      <c r="T35" s="89"/>
      <c r="U35" s="89"/>
      <c r="V35" s="89"/>
      <c r="W35" s="89"/>
      <c r="X35" s="89"/>
      <c r="Y35" s="80"/>
    </row>
    <row r="36" spans="1:25" ht="15.6" customHeight="1">
      <c r="A36" s="367" t="str">
        <f>'Step 2 - Annual Cash Budget'!A35</f>
        <v>Vehicles and fuel</v>
      </c>
      <c r="B36" s="367"/>
      <c r="C36" s="367"/>
      <c r="D36" s="368"/>
      <c r="E36" s="368"/>
      <c r="F36" s="368"/>
      <c r="G36" s="368"/>
      <c r="H36" s="368"/>
      <c r="I36" s="368"/>
      <c r="J36" s="368"/>
      <c r="K36" s="83">
        <f>'Step 2 - Annual Cash Budget'!K35</f>
        <v>0</v>
      </c>
      <c r="L36" s="84">
        <f t="shared" si="4"/>
        <v>0</v>
      </c>
      <c r="M36" s="83"/>
      <c r="N36" s="83"/>
      <c r="O36" s="83"/>
      <c r="P36" s="83"/>
      <c r="Q36" s="83"/>
      <c r="R36" s="83"/>
      <c r="S36" s="83"/>
      <c r="T36" s="83"/>
      <c r="U36" s="83"/>
      <c r="V36" s="83"/>
      <c r="W36" s="83"/>
      <c r="X36" s="83"/>
      <c r="Y36" s="80"/>
    </row>
    <row r="37" spans="1:25" ht="15.6" customHeight="1">
      <c r="A37" s="367" t="str">
        <f>'Step 2 - Annual Cash Budget'!A36</f>
        <v>R&amp;M (land, buildings, plant, machinery)</v>
      </c>
      <c r="B37" s="367"/>
      <c r="C37" s="367"/>
      <c r="D37" s="368"/>
      <c r="E37" s="368"/>
      <c r="F37" s="368"/>
      <c r="G37" s="368"/>
      <c r="H37" s="368"/>
      <c r="I37" s="368"/>
      <c r="J37" s="368"/>
      <c r="K37" s="83">
        <f>'Step 2 - Annual Cash Budget'!K36</f>
        <v>0</v>
      </c>
      <c r="L37" s="84">
        <f t="shared" si="4"/>
        <v>0</v>
      </c>
      <c r="M37" s="83"/>
      <c r="N37" s="83"/>
      <c r="O37" s="89"/>
      <c r="P37" s="89"/>
      <c r="Q37" s="89"/>
      <c r="R37" s="89"/>
      <c r="S37" s="89"/>
      <c r="T37" s="89"/>
      <c r="U37" s="89"/>
      <c r="V37" s="89"/>
      <c r="W37" s="89"/>
      <c r="X37" s="89"/>
      <c r="Y37" s="80"/>
    </row>
    <row r="38" spans="1:25" ht="15.6" customHeight="1">
      <c r="A38" s="367" t="str">
        <f>'Step 2 - Annual Cash Budget'!A37</f>
        <v>Freight and general farm expenses</v>
      </c>
      <c r="B38" s="367"/>
      <c r="C38" s="367"/>
      <c r="D38" s="368"/>
      <c r="E38" s="368"/>
      <c r="F38" s="368"/>
      <c r="G38" s="368"/>
      <c r="H38" s="368"/>
      <c r="I38" s="368"/>
      <c r="J38" s="368"/>
      <c r="K38" s="83">
        <f>'Step 2 - Annual Cash Budget'!K37</f>
        <v>0</v>
      </c>
      <c r="L38" s="84">
        <f t="shared" si="4"/>
        <v>0</v>
      </c>
      <c r="M38" s="83"/>
      <c r="N38" s="83"/>
      <c r="O38" s="89"/>
      <c r="P38" s="89"/>
      <c r="Q38" s="89"/>
      <c r="R38" s="100"/>
      <c r="S38" s="83"/>
      <c r="T38" s="89"/>
      <c r="U38" s="89"/>
      <c r="V38" s="89"/>
      <c r="W38" s="89"/>
      <c r="X38" s="89"/>
      <c r="Y38" s="80"/>
    </row>
    <row r="39" spans="1:25" ht="15.6" customHeight="1">
      <c r="A39" s="367" t="str">
        <f>'Step 2 - Annual Cash Budget'!A38</f>
        <v>Administration e.g. accountant, consultant, phone</v>
      </c>
      <c r="B39" s="367"/>
      <c r="C39" s="367"/>
      <c r="D39" s="368"/>
      <c r="E39" s="368"/>
      <c r="F39" s="368"/>
      <c r="G39" s="368"/>
      <c r="H39" s="368"/>
      <c r="I39" s="368"/>
      <c r="J39" s="368"/>
      <c r="K39" s="83">
        <f>'Step 2 - Annual Cash Budget'!K38</f>
        <v>0</v>
      </c>
      <c r="L39" s="84">
        <f t="shared" si="4"/>
        <v>0</v>
      </c>
      <c r="M39" s="83"/>
      <c r="N39" s="83"/>
      <c r="O39" s="89"/>
      <c r="P39" s="89"/>
      <c r="Q39" s="89"/>
      <c r="R39" s="100"/>
      <c r="S39" s="83"/>
      <c r="T39" s="89"/>
      <c r="U39" s="89"/>
      <c r="V39" s="89"/>
      <c r="W39" s="89"/>
      <c r="X39" s="89"/>
      <c r="Y39" s="80"/>
    </row>
    <row r="40" spans="1:25" ht="15.6" customHeight="1">
      <c r="A40" s="367" t="str">
        <f>'Step 2 - Annual Cash Budget'!A39</f>
        <v>Insurance</v>
      </c>
      <c r="B40" s="367"/>
      <c r="C40" s="367"/>
      <c r="D40" s="368"/>
      <c r="E40" s="368"/>
      <c r="F40" s="368"/>
      <c r="G40" s="368"/>
      <c r="H40" s="368"/>
      <c r="I40" s="368"/>
      <c r="J40" s="368"/>
      <c r="K40" s="83">
        <f>'Step 2 - Annual Cash Budget'!K39</f>
        <v>0</v>
      </c>
      <c r="L40" s="84">
        <f t="shared" si="4"/>
        <v>0</v>
      </c>
      <c r="M40" s="83"/>
      <c r="N40" s="83"/>
      <c r="O40" s="89"/>
      <c r="P40" s="89"/>
      <c r="Q40" s="89"/>
      <c r="R40" s="100"/>
      <c r="S40" s="83"/>
      <c r="T40" s="89"/>
      <c r="U40" s="89"/>
      <c r="V40" s="89"/>
      <c r="W40" s="89"/>
      <c r="X40" s="89"/>
      <c r="Y40" s="80"/>
    </row>
    <row r="41" spans="1:25" ht="15.6" customHeight="1">
      <c r="A41" s="367" t="str">
        <f>'Step 2 - Annual Cash Budget'!A40</f>
        <v>ACC</v>
      </c>
      <c r="B41" s="367"/>
      <c r="C41" s="367"/>
      <c r="D41" s="368"/>
      <c r="E41" s="368"/>
      <c r="F41" s="368"/>
      <c r="G41" s="368"/>
      <c r="H41" s="368"/>
      <c r="I41" s="368"/>
      <c r="J41" s="368"/>
      <c r="K41" s="83">
        <f>'Step 2 - Annual Cash Budget'!K40</f>
        <v>0</v>
      </c>
      <c r="L41" s="84">
        <f t="shared" si="4"/>
        <v>0</v>
      </c>
      <c r="M41" s="83"/>
      <c r="N41" s="83"/>
      <c r="O41" s="89"/>
      <c r="P41" s="89"/>
      <c r="Q41" s="89"/>
      <c r="R41" s="100"/>
      <c r="S41" s="83"/>
      <c r="T41" s="89"/>
      <c r="U41" s="89"/>
      <c r="V41" s="89"/>
      <c r="W41" s="89"/>
      <c r="X41" s="89"/>
      <c r="Y41" s="80"/>
    </row>
    <row r="42" spans="1:25" ht="15.6" customHeight="1">
      <c r="A42" s="367" t="str">
        <f>'Step 2 - Annual Cash Budget'!A41</f>
        <v>Rates</v>
      </c>
      <c r="B42" s="367"/>
      <c r="C42" s="367"/>
      <c r="D42" s="368"/>
      <c r="E42" s="368"/>
      <c r="F42" s="368"/>
      <c r="G42" s="368"/>
      <c r="H42" s="368"/>
      <c r="I42" s="368"/>
      <c r="J42" s="368"/>
      <c r="K42" s="83">
        <f>'Step 2 - Annual Cash Budget'!K41</f>
        <v>0</v>
      </c>
      <c r="L42" s="84">
        <f t="shared" si="4"/>
        <v>0</v>
      </c>
      <c r="M42" s="83"/>
      <c r="N42" s="83"/>
      <c r="O42" s="89"/>
      <c r="P42" s="89"/>
      <c r="Q42" s="89"/>
      <c r="R42" s="100"/>
      <c r="S42" s="83"/>
      <c r="T42" s="89"/>
      <c r="U42" s="89"/>
      <c r="V42" s="89"/>
      <c r="W42" s="89"/>
      <c r="X42" s="89"/>
      <c r="Y42" s="80"/>
    </row>
    <row r="43" spans="1:25" ht="15.6" customHeight="1">
      <c r="A43" s="381" t="s">
        <v>126</v>
      </c>
      <c r="B43" s="381"/>
      <c r="C43" s="381"/>
      <c r="D43" s="381"/>
      <c r="E43" s="381"/>
      <c r="F43" s="381"/>
      <c r="G43" s="381"/>
      <c r="H43" s="381"/>
      <c r="I43" s="381"/>
      <c r="J43" s="381"/>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 customHeight="1">
      <c r="A44" s="367" t="str">
        <f>'Step 2 - Annual Cash Budget'!A43:J43</f>
        <v>Other expenses e.g. non-dairy expenses, off-farm expenses</v>
      </c>
      <c r="B44" s="367"/>
      <c r="C44" s="367"/>
      <c r="D44" s="368"/>
      <c r="E44" s="368"/>
      <c r="F44" s="368"/>
      <c r="G44" s="368"/>
      <c r="H44" s="368"/>
      <c r="I44" s="368"/>
      <c r="J44" s="368"/>
      <c r="K44" s="83">
        <f>'Step 2 - Annual Cash Budget'!K43</f>
        <v>0</v>
      </c>
      <c r="L44" s="84">
        <f t="shared" si="4"/>
        <v>0</v>
      </c>
      <c r="M44" s="83"/>
      <c r="N44" s="83"/>
      <c r="O44" s="89"/>
      <c r="P44" s="89"/>
      <c r="Q44" s="89"/>
      <c r="R44" s="100"/>
      <c r="S44" s="83"/>
      <c r="T44" s="89"/>
      <c r="U44" s="89"/>
      <c r="V44" s="89"/>
      <c r="W44" s="89"/>
      <c r="X44" s="89"/>
      <c r="Y44" s="80"/>
    </row>
    <row r="45" spans="1:25" ht="15.6" customHeight="1">
      <c r="A45" s="367" t="str">
        <f>'Step 2 - Annual Cash Budget'!A44:J44</f>
        <v>Rent e.g. milking, land lease (excludes support block), cow lease</v>
      </c>
      <c r="B45" s="367"/>
      <c r="C45" s="367"/>
      <c r="D45" s="368"/>
      <c r="E45" s="368"/>
      <c r="F45" s="368"/>
      <c r="G45" s="368"/>
      <c r="H45" s="368"/>
      <c r="I45" s="368"/>
      <c r="J45" s="368"/>
      <c r="K45" s="83">
        <f>'Step 2 - Annual Cash Budget'!K44</f>
        <v>0</v>
      </c>
      <c r="L45" s="84">
        <f t="shared" si="4"/>
        <v>0</v>
      </c>
      <c r="M45" s="83"/>
      <c r="N45" s="83"/>
      <c r="O45" s="89"/>
      <c r="P45" s="89"/>
      <c r="Q45" s="89"/>
      <c r="R45" s="100"/>
      <c r="S45" s="83"/>
      <c r="T45" s="89"/>
      <c r="U45" s="89"/>
      <c r="V45" s="89"/>
      <c r="W45" s="89"/>
      <c r="X45" s="89"/>
      <c r="Y45" s="80"/>
    </row>
    <row r="46" spans="1:25" ht="15.6" customHeight="1">
      <c r="A46" s="377" t="str">
        <f>'Step 2 - Annual Cash Budget'!A45:J45</f>
        <v>Overdraft Interest</v>
      </c>
      <c r="B46" s="378"/>
      <c r="C46" s="378"/>
      <c r="D46" s="378"/>
      <c r="E46" s="454"/>
      <c r="F46" s="454"/>
      <c r="G46" s="455"/>
      <c r="H46" s="455"/>
      <c r="I46" s="455"/>
      <c r="J46" s="456"/>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 customHeight="1">
      <c r="A47" s="367" t="str">
        <f>'Step 2 - Annual Cash Budget'!A46:J46</f>
        <v>Term Interest (mortgage)</v>
      </c>
      <c r="B47" s="367"/>
      <c r="C47" s="367"/>
      <c r="D47" s="368"/>
      <c r="E47" s="368"/>
      <c r="F47" s="368"/>
      <c r="G47" s="368"/>
      <c r="H47" s="368"/>
      <c r="I47" s="368"/>
      <c r="J47" s="368"/>
      <c r="K47" s="83">
        <f>'Step 2 - Annual Cash Budget'!K46</f>
        <v>0</v>
      </c>
      <c r="L47" s="84">
        <f t="shared" si="4"/>
        <v>0</v>
      </c>
      <c r="M47" s="83"/>
      <c r="N47" s="83"/>
      <c r="O47" s="89"/>
      <c r="P47" s="89"/>
      <c r="Q47" s="89"/>
      <c r="R47" s="100"/>
      <c r="S47" s="83"/>
      <c r="T47" s="89"/>
      <c r="U47" s="89"/>
      <c r="V47" s="89"/>
      <c r="W47" s="89"/>
      <c r="X47" s="89"/>
      <c r="Y47" s="80"/>
    </row>
    <row r="48" spans="1:25" ht="15.6" customHeight="1">
      <c r="A48" s="367" t="str">
        <f>'Step 2 - Annual Cash Budget'!A47:J47</f>
        <v>Principal Repayments</v>
      </c>
      <c r="B48" s="367"/>
      <c r="C48" s="367"/>
      <c r="D48" s="368"/>
      <c r="E48" s="368"/>
      <c r="F48" s="368"/>
      <c r="G48" s="368"/>
      <c r="H48" s="368"/>
      <c r="I48" s="368"/>
      <c r="J48" s="368"/>
      <c r="K48" s="83">
        <f>'Step 2 - Annual Cash Budget'!K47</f>
        <v>0</v>
      </c>
      <c r="L48" s="84">
        <f t="shared" si="4"/>
        <v>0</v>
      </c>
      <c r="M48" s="83"/>
      <c r="N48" s="83"/>
      <c r="O48" s="89"/>
      <c r="P48" s="89"/>
      <c r="Q48" s="89"/>
      <c r="R48" s="100"/>
      <c r="S48" s="83"/>
      <c r="T48" s="89"/>
      <c r="U48" s="89"/>
      <c r="V48" s="89"/>
      <c r="W48" s="89"/>
      <c r="X48" s="89"/>
      <c r="Y48" s="80"/>
    </row>
    <row r="49" spans="1:25" ht="15.6" customHeight="1">
      <c r="A49" s="367" t="str">
        <f>'Step 2 - Annual Cash Budget'!A48:J48</f>
        <v>Tax  * Ask accountant or see estimate formula below</v>
      </c>
      <c r="B49" s="367"/>
      <c r="C49" s="367"/>
      <c r="D49" s="368"/>
      <c r="E49" s="368"/>
      <c r="F49" s="368"/>
      <c r="G49" s="368"/>
      <c r="H49" s="368"/>
      <c r="I49" s="368"/>
      <c r="J49" s="368"/>
      <c r="K49" s="83">
        <f>'Step 2 - Annual Cash Budget'!K48</f>
        <v>0</v>
      </c>
      <c r="L49" s="84">
        <f t="shared" si="4"/>
        <v>0</v>
      </c>
      <c r="M49" s="83"/>
      <c r="N49" s="83"/>
      <c r="O49" s="89"/>
      <c r="P49" s="89"/>
      <c r="Q49" s="89"/>
      <c r="R49" s="100"/>
      <c r="S49" s="83"/>
      <c r="T49" s="89"/>
      <c r="U49" s="89"/>
      <c r="V49" s="89"/>
      <c r="W49" s="89"/>
      <c r="X49" s="89"/>
      <c r="Y49" s="80"/>
    </row>
    <row r="50" spans="1:25" ht="15.6" customHeight="1">
      <c r="A50" s="367" t="str">
        <f>'Step 2 - Annual Cash Budget'!A49:J49</f>
        <v>Drawings</v>
      </c>
      <c r="B50" s="367"/>
      <c r="C50" s="367"/>
      <c r="D50" s="368"/>
      <c r="E50" s="368"/>
      <c r="F50" s="368"/>
      <c r="G50" s="368"/>
      <c r="H50" s="368"/>
      <c r="I50" s="368"/>
      <c r="J50" s="368"/>
      <c r="K50" s="83">
        <f>'Step 2 - Annual Cash Budget'!K49</f>
        <v>0</v>
      </c>
      <c r="L50" s="84">
        <f t="shared" si="4"/>
        <v>0</v>
      </c>
      <c r="M50" s="83"/>
      <c r="N50" s="83"/>
      <c r="O50" s="83"/>
      <c r="P50" s="83"/>
      <c r="Q50" s="83"/>
      <c r="R50" s="83"/>
      <c r="S50" s="83"/>
      <c r="T50" s="83"/>
      <c r="U50" s="83"/>
      <c r="V50" s="83"/>
      <c r="W50" s="83"/>
      <c r="X50" s="83"/>
      <c r="Y50" s="80"/>
    </row>
    <row r="51" spans="1:25" ht="15.6" customHeight="1">
      <c r="A51" s="385" t="s">
        <v>168</v>
      </c>
      <c r="B51" s="386"/>
      <c r="C51" s="386"/>
      <c r="D51" s="386"/>
      <c r="E51" s="386"/>
      <c r="F51" s="386"/>
      <c r="G51" s="386"/>
      <c r="H51" s="386"/>
      <c r="I51" s="386"/>
      <c r="J51" s="388"/>
      <c r="K51" s="83"/>
      <c r="L51" s="84">
        <f t="shared" si="4"/>
        <v>0</v>
      </c>
      <c r="M51" s="83"/>
      <c r="N51" s="83"/>
      <c r="O51" s="89"/>
      <c r="P51" s="89"/>
      <c r="Q51" s="89"/>
      <c r="R51" s="100"/>
      <c r="S51" s="83"/>
      <c r="T51" s="89"/>
      <c r="U51" s="89"/>
      <c r="V51" s="89"/>
      <c r="W51" s="89"/>
      <c r="X51" s="89"/>
      <c r="Y51" s="80"/>
    </row>
    <row r="52" spans="1:25" ht="15.6" customHeight="1">
      <c r="A52" s="385" t="s">
        <v>169</v>
      </c>
      <c r="B52" s="386"/>
      <c r="C52" s="386"/>
      <c r="D52" s="386"/>
      <c r="E52" s="386"/>
      <c r="F52" s="386"/>
      <c r="G52" s="386"/>
      <c r="H52" s="386"/>
      <c r="I52" s="386"/>
      <c r="J52" s="388"/>
      <c r="K52" s="83">
        <f>'Step 2 - Annual Cash Budget'!K50</f>
        <v>0</v>
      </c>
      <c r="L52" s="84">
        <f t="shared" si="4"/>
        <v>0</v>
      </c>
      <c r="M52" s="83"/>
      <c r="N52" s="83"/>
      <c r="O52" s="89"/>
      <c r="P52" s="89"/>
      <c r="Q52" s="89"/>
      <c r="R52" s="100"/>
      <c r="S52" s="83"/>
      <c r="T52" s="89"/>
      <c r="U52" s="89"/>
      <c r="V52" s="89"/>
      <c r="W52" s="89"/>
      <c r="X52" s="89"/>
      <c r="Y52" s="80"/>
    </row>
    <row r="53" spans="1:25" ht="15.6" customHeight="1">
      <c r="A53" s="377" t="s">
        <v>170</v>
      </c>
      <c r="B53" s="378"/>
      <c r="C53" s="378"/>
      <c r="D53" s="378"/>
      <c r="E53" s="378"/>
      <c r="F53" s="378"/>
      <c r="G53" s="378"/>
      <c r="H53" s="378"/>
      <c r="I53" s="378"/>
      <c r="J53" s="379"/>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 customHeight="1">
      <c r="A54" s="377" t="s">
        <v>171</v>
      </c>
      <c r="B54" s="378"/>
      <c r="C54" s="378"/>
      <c r="D54" s="378"/>
      <c r="E54" s="378"/>
      <c r="F54" s="378"/>
      <c r="G54" s="378"/>
      <c r="H54" s="378"/>
      <c r="I54" s="378"/>
      <c r="J54" s="379"/>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c r="A55" s="373" t="s">
        <v>135</v>
      </c>
      <c r="B55" s="373"/>
      <c r="C55" s="373"/>
      <c r="D55" s="373"/>
      <c r="E55" s="373"/>
      <c r="F55" s="373"/>
      <c r="G55" s="373"/>
      <c r="H55" s="373"/>
      <c r="I55" s="373"/>
      <c r="J55" s="373"/>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c r="A57" s="355" t="s">
        <v>172</v>
      </c>
      <c r="B57" s="356"/>
      <c r="C57" s="356"/>
      <c r="D57" s="356"/>
      <c r="E57" s="356"/>
      <c r="F57" s="356"/>
      <c r="G57" s="356"/>
      <c r="H57" s="356"/>
      <c r="I57" s="356"/>
      <c r="J57" s="357"/>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c r="A59" s="458" t="s">
        <v>173</v>
      </c>
      <c r="B59" s="459"/>
      <c r="C59" s="459"/>
      <c r="D59" s="459"/>
      <c r="E59" s="459"/>
      <c r="F59" s="459"/>
      <c r="G59" s="459"/>
      <c r="H59" s="459"/>
      <c r="I59" s="459"/>
      <c r="J59" s="460"/>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c r="A60" s="461"/>
      <c r="B60" s="462"/>
      <c r="C60" s="462"/>
      <c r="D60" s="462"/>
      <c r="E60" s="462"/>
      <c r="F60" s="462"/>
      <c r="G60" s="462"/>
      <c r="H60" s="462"/>
      <c r="I60" s="462"/>
      <c r="J60" s="462"/>
      <c r="K60" s="462"/>
      <c r="L60" s="462"/>
      <c r="M60" s="462"/>
      <c r="N60" s="462"/>
      <c r="O60" s="462"/>
      <c r="P60" s="462"/>
      <c r="Q60" s="462"/>
      <c r="R60" s="462"/>
      <c r="S60" s="463"/>
      <c r="T60" s="111"/>
      <c r="U60" s="111"/>
      <c r="Y60" s="233"/>
    </row>
    <row r="61" spans="1:25" ht="21.75" customHeight="1">
      <c r="A61" s="355" t="s">
        <v>174</v>
      </c>
      <c r="B61" s="356"/>
      <c r="C61" s="356"/>
      <c r="D61" s="356"/>
      <c r="E61" s="356"/>
      <c r="F61" s="356"/>
      <c r="G61" s="356"/>
      <c r="H61" s="356"/>
      <c r="I61" s="356"/>
      <c r="J61" s="356"/>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c r="A62" s="289"/>
      <c r="K62" s="457"/>
      <c r="L62" s="457"/>
      <c r="M62" s="457"/>
      <c r="N62" s="457"/>
      <c r="O62" s="457"/>
      <c r="P62" s="457"/>
      <c r="Q62" s="457"/>
      <c r="R62" s="457"/>
      <c r="S62" s="457"/>
      <c r="T62" s="289"/>
      <c r="U62" s="289"/>
      <c r="V62" s="289"/>
      <c r="W62" s="289"/>
      <c r="X62" s="289"/>
    </row>
    <row r="63" spans="1:25" ht="15" customHeight="1">
      <c r="A63" s="314" t="s">
        <v>138</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row>
    <row r="64" spans="1:25">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row>
    <row r="65" spans="1:25">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row>
    <row r="66" spans="1:25">
      <c r="A66" s="62"/>
      <c r="Y66"/>
    </row>
    <row r="67" spans="1:25">
      <c r="A67" s="62"/>
      <c r="Y67"/>
    </row>
    <row r="68" spans="1:25">
      <c r="A68" s="62"/>
    </row>
    <row r="69" spans="1:25">
      <c r="A69" s="62"/>
    </row>
    <row r="70" spans="1:25">
      <c r="A70" s="62"/>
    </row>
    <row r="71" spans="1:25">
      <c r="A71" s="62"/>
    </row>
  </sheetData>
  <sheetProtection selectLockedCells="1"/>
  <mergeCells count="68">
    <mergeCell ref="A48:J48"/>
    <mergeCell ref="A49:J49"/>
    <mergeCell ref="A50:J50"/>
    <mergeCell ref="A51:J51"/>
    <mergeCell ref="A52:J52"/>
    <mergeCell ref="A63:X65"/>
    <mergeCell ref="A61:J61"/>
    <mergeCell ref="K62:S62"/>
    <mergeCell ref="A53:J53"/>
    <mergeCell ref="A54:J54"/>
    <mergeCell ref="A55:J55"/>
    <mergeCell ref="A57:J57"/>
    <mergeCell ref="A59:J59"/>
    <mergeCell ref="A60:S60"/>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29:J29"/>
    <mergeCell ref="A30:J30"/>
    <mergeCell ref="A31:J31"/>
    <mergeCell ref="A32:J32"/>
    <mergeCell ref="A33:J33"/>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K2:O2"/>
    <mergeCell ref="P2:Q2"/>
    <mergeCell ref="H3:J3"/>
    <mergeCell ref="A4:S4"/>
    <mergeCell ref="Y5:Y6"/>
    <mergeCell ref="A5:J6"/>
    <mergeCell ref="L5:L6"/>
    <mergeCell ref="A10:D10"/>
    <mergeCell ref="E10:F10"/>
    <mergeCell ref="H10:I10"/>
    <mergeCell ref="A12:J12"/>
    <mergeCell ref="I2:J2"/>
    <mergeCell ref="A8:D8"/>
    <mergeCell ref="E8:F8"/>
    <mergeCell ref="H8:I8"/>
    <mergeCell ref="A9:D9"/>
    <mergeCell ref="E9:F9"/>
    <mergeCell ref="H9:I9"/>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4.4"/>
  <cols>
    <col min="1" max="1" width="10.109375" customWidth="1"/>
    <col min="2" max="2" width="1.5546875" customWidth="1"/>
    <col min="3" max="3" width="2.88671875" customWidth="1"/>
    <col min="4" max="4" width="3.5546875" customWidth="1"/>
    <col min="5" max="5" width="2.33203125" customWidth="1"/>
    <col min="6" max="6" width="6.109375" customWidth="1"/>
    <col min="7" max="7" width="10.109375" customWidth="1"/>
    <col min="8" max="8" width="5.33203125" customWidth="1"/>
    <col min="9" max="9" width="7.33203125" customWidth="1"/>
    <col min="10" max="10" width="6.88671875" customWidth="1"/>
    <col min="11" max="13" width="12" customWidth="1"/>
    <col min="14" max="49" width="10.6640625" customWidth="1"/>
  </cols>
  <sheetData>
    <row r="1" spans="1:49" ht="33.75" customHeight="1">
      <c r="A1" s="285" t="s">
        <v>150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c r="A2" s="65"/>
      <c r="B2" s="66"/>
      <c r="C2" s="66"/>
      <c r="D2" s="66"/>
      <c r="E2" s="66"/>
      <c r="F2" s="66"/>
      <c r="G2" s="66"/>
      <c r="H2" s="66"/>
      <c r="I2" s="398" t="s">
        <v>69</v>
      </c>
      <c r="J2" s="398"/>
      <c r="K2" s="465">
        <f>'Step 4 - Forecast Budget'!K2:O2</f>
        <v>0</v>
      </c>
      <c r="L2" s="465"/>
      <c r="M2" s="465"/>
      <c r="N2" s="465"/>
      <c r="O2" s="465"/>
      <c r="P2" s="465"/>
      <c r="Q2" s="465"/>
      <c r="R2" s="113"/>
      <c r="S2" s="113"/>
      <c r="T2" s="114" t="s">
        <v>151</v>
      </c>
      <c r="U2" s="113"/>
      <c r="V2" s="115">
        <f>'Step 4 - Forecast Budget'!R2</f>
        <v>0</v>
      </c>
      <c r="W2" s="67" t="s">
        <v>71</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c r="A3" s="69"/>
      <c r="B3" s="70"/>
      <c r="C3" s="70"/>
      <c r="D3" s="70"/>
      <c r="E3" s="70"/>
      <c r="F3" s="291"/>
      <c r="G3" s="71"/>
      <c r="H3" s="439" t="s">
        <v>152</v>
      </c>
      <c r="I3" s="439"/>
      <c r="J3" s="439"/>
      <c r="K3" s="71">
        <f>'Step 4 - Forecast Budget'!K3</f>
        <v>0</v>
      </c>
      <c r="L3" s="72" t="s">
        <v>73</v>
      </c>
      <c r="M3" s="117">
        <f>'Step 4 - Forecast Budget'!M3</f>
        <v>0</v>
      </c>
      <c r="N3" s="73" t="s">
        <v>74</v>
      </c>
      <c r="O3" s="74"/>
      <c r="P3" s="251">
        <f>'Step 4 - Forecast Budget'!O3</f>
        <v>0</v>
      </c>
      <c r="Q3" s="74" t="s">
        <v>75</v>
      </c>
      <c r="R3" s="74"/>
      <c r="S3" s="76" t="str">
        <f>'Step 4 - Forecast Budget'!R3</f>
        <v/>
      </c>
      <c r="T3" s="74" t="s">
        <v>76</v>
      </c>
      <c r="U3" s="118"/>
      <c r="V3" s="118" t="str">
        <f>'Step 4 - Forecast Budget'!T3</f>
        <v/>
      </c>
      <c r="W3" s="74" t="s">
        <v>77</v>
      </c>
      <c r="X3" s="74"/>
      <c r="Y3" s="252" t="str">
        <f>'Step 4 - Forecast Budget'!V3</f>
        <v/>
      </c>
      <c r="Z3" s="74" t="s">
        <v>78</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c r="A4" s="440"/>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281"/>
      <c r="AH4" s="281"/>
    </row>
    <row r="5" spans="1:49" ht="15.6" customHeight="1">
      <c r="A5" s="443" t="s">
        <v>153</v>
      </c>
      <c r="B5" s="444"/>
      <c r="C5" s="444"/>
      <c r="D5" s="444"/>
      <c r="E5" s="444"/>
      <c r="F5" s="444"/>
      <c r="G5" s="444"/>
      <c r="H5" s="444"/>
      <c r="I5" s="444"/>
      <c r="J5" s="445"/>
      <c r="K5" s="466" t="s">
        <v>154</v>
      </c>
      <c r="L5" s="467"/>
      <c r="M5" s="468"/>
      <c r="N5" s="473" t="s">
        <v>44</v>
      </c>
      <c r="O5" s="469"/>
      <c r="P5" s="470"/>
      <c r="Q5" s="472" t="s">
        <v>45</v>
      </c>
      <c r="R5" s="469"/>
      <c r="S5" s="470"/>
      <c r="T5" s="469" t="s">
        <v>46</v>
      </c>
      <c r="U5" s="469"/>
      <c r="V5" s="470"/>
      <c r="W5" s="469" t="s">
        <v>47</v>
      </c>
      <c r="X5" s="469"/>
      <c r="Y5" s="470"/>
      <c r="Z5" s="469" t="s">
        <v>48</v>
      </c>
      <c r="AA5" s="469"/>
      <c r="AB5" s="470"/>
      <c r="AC5" s="469" t="s">
        <v>49</v>
      </c>
      <c r="AD5" s="469"/>
      <c r="AE5" s="470"/>
      <c r="AF5" s="469" t="s">
        <v>50</v>
      </c>
      <c r="AG5" s="469"/>
      <c r="AH5" s="470"/>
      <c r="AI5" s="469" t="s">
        <v>51</v>
      </c>
      <c r="AJ5" s="469"/>
      <c r="AK5" s="470"/>
      <c r="AL5" s="469" t="s">
        <v>52</v>
      </c>
      <c r="AM5" s="469"/>
      <c r="AN5" s="470"/>
      <c r="AO5" s="469" t="s">
        <v>53</v>
      </c>
      <c r="AP5" s="469"/>
      <c r="AQ5" s="470"/>
      <c r="AR5" s="469" t="s">
        <v>54</v>
      </c>
      <c r="AS5" s="469"/>
      <c r="AT5" s="470"/>
      <c r="AU5" s="469" t="s">
        <v>55</v>
      </c>
      <c r="AV5" s="469"/>
      <c r="AW5" s="474"/>
    </row>
    <row r="6" spans="1:49" ht="15.6" customHeight="1">
      <c r="A6" s="446"/>
      <c r="B6" s="447"/>
      <c r="C6" s="447"/>
      <c r="D6" s="447"/>
      <c r="E6" s="447"/>
      <c r="F6" s="447"/>
      <c r="G6" s="447"/>
      <c r="H6" s="447"/>
      <c r="I6" s="447"/>
      <c r="J6" s="448"/>
      <c r="K6" s="78" t="s">
        <v>157</v>
      </c>
      <c r="L6" s="120" t="s">
        <v>175</v>
      </c>
      <c r="M6" s="152" t="s">
        <v>176</v>
      </c>
      <c r="N6" s="78" t="s">
        <v>157</v>
      </c>
      <c r="O6" s="121" t="s">
        <v>175</v>
      </c>
      <c r="P6" s="122" t="s">
        <v>176</v>
      </c>
      <c r="Q6" s="123" t="s">
        <v>157</v>
      </c>
      <c r="R6" s="121" t="s">
        <v>175</v>
      </c>
      <c r="S6" s="122" t="s">
        <v>176</v>
      </c>
      <c r="T6" s="123" t="s">
        <v>157</v>
      </c>
      <c r="U6" s="121" t="s">
        <v>175</v>
      </c>
      <c r="V6" s="122" t="s">
        <v>176</v>
      </c>
      <c r="W6" s="123" t="s">
        <v>157</v>
      </c>
      <c r="X6" s="121" t="s">
        <v>175</v>
      </c>
      <c r="Y6" s="122" t="s">
        <v>176</v>
      </c>
      <c r="Z6" s="123" t="s">
        <v>157</v>
      </c>
      <c r="AA6" s="121" t="s">
        <v>175</v>
      </c>
      <c r="AB6" s="122" t="s">
        <v>176</v>
      </c>
      <c r="AC6" s="123" t="s">
        <v>157</v>
      </c>
      <c r="AD6" s="121" t="s">
        <v>175</v>
      </c>
      <c r="AE6" s="122" t="s">
        <v>176</v>
      </c>
      <c r="AF6" s="123" t="s">
        <v>157</v>
      </c>
      <c r="AG6" s="121" t="s">
        <v>175</v>
      </c>
      <c r="AH6" s="122" t="s">
        <v>176</v>
      </c>
      <c r="AI6" s="123" t="s">
        <v>157</v>
      </c>
      <c r="AJ6" s="121" t="s">
        <v>175</v>
      </c>
      <c r="AK6" s="122" t="s">
        <v>176</v>
      </c>
      <c r="AL6" s="123" t="s">
        <v>157</v>
      </c>
      <c r="AM6" s="121" t="s">
        <v>175</v>
      </c>
      <c r="AN6" s="122" t="s">
        <v>176</v>
      </c>
      <c r="AO6" s="123" t="s">
        <v>157</v>
      </c>
      <c r="AP6" s="121" t="s">
        <v>175</v>
      </c>
      <c r="AQ6" s="122" t="s">
        <v>176</v>
      </c>
      <c r="AR6" s="123" t="s">
        <v>157</v>
      </c>
      <c r="AS6" s="121" t="s">
        <v>175</v>
      </c>
      <c r="AT6" s="122" t="s">
        <v>176</v>
      </c>
      <c r="AU6" s="123" t="s">
        <v>157</v>
      </c>
      <c r="AV6" s="121" t="s">
        <v>175</v>
      </c>
      <c r="AW6" s="124" t="s">
        <v>176</v>
      </c>
    </row>
    <row r="7" spans="1:49" ht="15.6" customHeight="1">
      <c r="A7" s="475" t="s">
        <v>85</v>
      </c>
      <c r="B7" s="476"/>
      <c r="C7" s="476"/>
      <c r="D7" s="476"/>
      <c r="E7" s="476"/>
      <c r="F7" s="476"/>
      <c r="G7" s="476"/>
      <c r="H7" s="476"/>
      <c r="I7" s="476"/>
      <c r="J7" s="476"/>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 customHeight="1">
      <c r="A8" s="342" t="s">
        <v>158</v>
      </c>
      <c r="B8" s="343"/>
      <c r="C8" s="343"/>
      <c r="D8" s="343"/>
      <c r="E8" s="436">
        <f>'Step 4 - Forecast Budget'!E8</f>
        <v>0</v>
      </c>
      <c r="F8" s="436"/>
      <c r="G8" s="81" t="s">
        <v>159</v>
      </c>
      <c r="H8" s="471" t="e">
        <f>'Step 4 - Forecast Budget'!H8</f>
        <v>#DIV/0!</v>
      </c>
      <c r="I8" s="471"/>
      <c r="J8" s="82" t="s">
        <v>88</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 customHeight="1">
      <c r="A9" s="377" t="s">
        <v>160</v>
      </c>
      <c r="B9" s="378"/>
      <c r="C9" s="378"/>
      <c r="D9" s="378"/>
      <c r="E9" s="436">
        <f>'Step 4 - Forecast Budget'!E9</f>
        <v>0</v>
      </c>
      <c r="F9" s="436"/>
      <c r="G9" s="81" t="s">
        <v>161</v>
      </c>
      <c r="H9" s="471" t="e">
        <f>'Step 4 - Forecast Budget'!H9</f>
        <v>#DIV/0!</v>
      </c>
      <c r="I9" s="471"/>
      <c r="J9" s="86" t="s">
        <v>88</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 customHeight="1">
      <c r="A10" s="342" t="s">
        <v>162</v>
      </c>
      <c r="B10" s="343"/>
      <c r="C10" s="343"/>
      <c r="D10" s="343"/>
      <c r="E10" s="436">
        <f>'Step 4 - Forecast Budget'!E10</f>
        <v>0</v>
      </c>
      <c r="F10" s="436"/>
      <c r="G10" s="88" t="s">
        <v>163</v>
      </c>
      <c r="H10" s="471">
        <f>'Step 4 - Forecast Budget'!H10</f>
        <v>0</v>
      </c>
      <c r="I10" s="471"/>
      <c r="J10" s="82" t="s">
        <v>93</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 customHeight="1">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 customHeight="1">
      <c r="A12" s="377" t="s">
        <v>164</v>
      </c>
      <c r="B12" s="378"/>
      <c r="C12" s="378"/>
      <c r="D12" s="378"/>
      <c r="E12" s="340"/>
      <c r="F12" s="340"/>
      <c r="G12" s="378"/>
      <c r="H12" s="340"/>
      <c r="I12" s="340"/>
      <c r="J12" s="379"/>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 customHeight="1">
      <c r="A13" s="385" t="s">
        <v>96</v>
      </c>
      <c r="B13" s="386"/>
      <c r="C13" s="386"/>
      <c r="D13" s="386"/>
      <c r="E13" s="387"/>
      <c r="F13" s="387"/>
      <c r="G13" s="386"/>
      <c r="H13" s="387"/>
      <c r="I13" s="387"/>
      <c r="J13" s="388"/>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 customHeight="1">
      <c r="A14" s="385" t="s">
        <v>165</v>
      </c>
      <c r="B14" s="386"/>
      <c r="C14" s="386"/>
      <c r="D14" s="386"/>
      <c r="E14" s="387"/>
      <c r="F14" s="387"/>
      <c r="G14" s="386"/>
      <c r="H14" s="387"/>
      <c r="I14" s="387"/>
      <c r="J14" s="388"/>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 customHeight="1">
      <c r="A15" s="330" t="s">
        <v>98</v>
      </c>
      <c r="B15" s="331"/>
      <c r="C15" s="331"/>
      <c r="D15" s="331"/>
      <c r="E15" s="331"/>
      <c r="F15" s="331"/>
      <c r="G15" s="331"/>
      <c r="H15" s="331"/>
      <c r="I15" s="331"/>
      <c r="J15" s="331"/>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 customHeight="1">
      <c r="A16" s="385" t="s">
        <v>99</v>
      </c>
      <c r="B16" s="386"/>
      <c r="C16" s="386"/>
      <c r="D16" s="386"/>
      <c r="E16" s="387"/>
      <c r="F16" s="387"/>
      <c r="G16" s="386"/>
      <c r="H16" s="387"/>
      <c r="I16" s="387"/>
      <c r="J16" s="388"/>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 customHeight="1">
      <c r="A17" s="385" t="s">
        <v>100</v>
      </c>
      <c r="B17" s="386"/>
      <c r="C17" s="386"/>
      <c r="D17" s="386"/>
      <c r="E17" s="387"/>
      <c r="F17" s="387"/>
      <c r="G17" s="386"/>
      <c r="H17" s="387"/>
      <c r="I17" s="387"/>
      <c r="J17" s="388"/>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 customHeight="1">
      <c r="A18" s="478" t="s">
        <v>166</v>
      </c>
      <c r="B18" s="479"/>
      <c r="C18" s="479"/>
      <c r="D18" s="479"/>
      <c r="E18" s="479"/>
      <c r="F18" s="479"/>
      <c r="G18" s="479"/>
      <c r="H18" s="479"/>
      <c r="I18" s="479"/>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 customHeight="1">
      <c r="A19" s="330" t="s">
        <v>101</v>
      </c>
      <c r="B19" s="331"/>
      <c r="C19" s="331"/>
      <c r="D19" s="331"/>
      <c r="E19" s="331"/>
      <c r="F19" s="331"/>
      <c r="G19" s="331"/>
      <c r="H19" s="331"/>
      <c r="I19" s="331"/>
      <c r="J19" s="331"/>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c r="A21" s="451" t="s">
        <v>167</v>
      </c>
      <c r="B21" s="451"/>
      <c r="C21" s="451"/>
      <c r="D21" s="451"/>
      <c r="E21" s="451"/>
      <c r="F21" s="451"/>
      <c r="G21" s="451"/>
      <c r="H21" s="451"/>
      <c r="I21" s="451"/>
      <c r="J21" s="451"/>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 customHeight="1">
      <c r="A22" s="367" t="str">
        <f>'Step 4 - Forecast Budget'!A22</f>
        <v>Wages</v>
      </c>
      <c r="B22" s="367"/>
      <c r="C22" s="367"/>
      <c r="D22" s="368"/>
      <c r="E22" s="368"/>
      <c r="F22" s="368"/>
      <c r="G22" s="368"/>
      <c r="H22" s="368"/>
      <c r="I22" s="368"/>
      <c r="J22" s="368"/>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 customHeight="1">
      <c r="A23" s="367" t="str">
        <f>'Step 4 - Forecast Budget'!A23</f>
        <v>Animal health</v>
      </c>
      <c r="B23" s="367"/>
      <c r="C23" s="367"/>
      <c r="D23" s="368"/>
      <c r="E23" s="368"/>
      <c r="F23" s="368"/>
      <c r="G23" s="368"/>
      <c r="H23" s="368"/>
      <c r="I23" s="368"/>
      <c r="J23" s="368"/>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 customHeight="1">
      <c r="A24" s="367" t="str">
        <f>'Step 4 - Forecast Budget'!A24</f>
        <v>Breeding and herd improvement</v>
      </c>
      <c r="B24" s="367"/>
      <c r="C24" s="367"/>
      <c r="D24" s="368"/>
      <c r="E24" s="368"/>
      <c r="F24" s="368"/>
      <c r="G24" s="368"/>
      <c r="H24" s="368"/>
      <c r="I24" s="368"/>
      <c r="J24" s="368"/>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 customHeight="1">
      <c r="A25" s="367" t="str">
        <f>'Step 4 - Forecast Budget'!A25</f>
        <v>Farm dairy</v>
      </c>
      <c r="B25" s="367"/>
      <c r="C25" s="367"/>
      <c r="D25" s="368"/>
      <c r="E25" s="368"/>
      <c r="F25" s="368"/>
      <c r="G25" s="368"/>
      <c r="H25" s="368"/>
      <c r="I25" s="368"/>
      <c r="J25" s="368"/>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 customHeight="1">
      <c r="A26" s="367" t="str">
        <f>'Step 4 - Forecast Budget'!A26</f>
        <v>Electricity (farm dairy, water supply)</v>
      </c>
      <c r="B26" s="367"/>
      <c r="C26" s="367"/>
      <c r="D26" s="368"/>
      <c r="E26" s="368"/>
      <c r="F26" s="368"/>
      <c r="G26" s="368"/>
      <c r="H26" s="368"/>
      <c r="I26" s="368"/>
      <c r="J26" s="368"/>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 customHeight="1">
      <c r="A27" s="367" t="str">
        <f>'Step 4 - Forecast Budget'!A27</f>
        <v>Supplements made (incl. Contractors)</v>
      </c>
      <c r="B27" s="367"/>
      <c r="C27" s="367"/>
      <c r="D27" s="368"/>
      <c r="E27" s="368"/>
      <c r="F27" s="368"/>
      <c r="G27" s="368"/>
      <c r="H27" s="368"/>
      <c r="I27" s="368"/>
      <c r="J27" s="368"/>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 customHeight="1">
      <c r="A28" s="367" t="str">
        <f>'Step 4 - Forecast Budget'!A28</f>
        <v>Supplements purchased</v>
      </c>
      <c r="B28" s="367"/>
      <c r="C28" s="367"/>
      <c r="D28" s="368"/>
      <c r="E28" s="368"/>
      <c r="F28" s="368"/>
      <c r="G28" s="368"/>
      <c r="H28" s="368"/>
      <c r="I28" s="368"/>
      <c r="J28" s="368"/>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 customHeight="1">
      <c r="A29" s="367" t="str">
        <f>'Step 4 - Forecast Budget'!A29</f>
        <v>Young and dry stock grazing</v>
      </c>
      <c r="B29" s="367"/>
      <c r="C29" s="367"/>
      <c r="D29" s="368"/>
      <c r="E29" s="368"/>
      <c r="F29" s="368"/>
      <c r="G29" s="368"/>
      <c r="H29" s="368"/>
      <c r="I29" s="368"/>
      <c r="J29" s="368"/>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 customHeight="1">
      <c r="A30" s="367" t="str">
        <f>'Step 4 - Forecast Budget'!A30</f>
        <v>Winter cow grazing</v>
      </c>
      <c r="B30" s="367"/>
      <c r="C30" s="367"/>
      <c r="D30" s="368"/>
      <c r="E30" s="368"/>
      <c r="F30" s="368"/>
      <c r="G30" s="368"/>
      <c r="H30" s="368"/>
      <c r="I30" s="368"/>
      <c r="J30" s="368"/>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 customHeight="1">
      <c r="A31" s="367" t="str">
        <f>'Step 4 - Forecast Budget'!A31</f>
        <v>Support Block lease</v>
      </c>
      <c r="B31" s="367"/>
      <c r="C31" s="367"/>
      <c r="D31" s="368"/>
      <c r="E31" s="368"/>
      <c r="F31" s="368"/>
      <c r="G31" s="368"/>
      <c r="H31" s="368"/>
      <c r="I31" s="368"/>
      <c r="J31" s="368"/>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 customHeight="1">
      <c r="A32" s="367" t="str">
        <f>'Step 4 - Forecast Budget'!A32</f>
        <v>Fertiliser (incl. N)</v>
      </c>
      <c r="B32" s="367"/>
      <c r="C32" s="367"/>
      <c r="D32" s="368"/>
      <c r="E32" s="368"/>
      <c r="F32" s="368"/>
      <c r="G32" s="368"/>
      <c r="H32" s="368"/>
      <c r="I32" s="368"/>
      <c r="J32" s="368"/>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 customHeight="1">
      <c r="A33" s="367" t="str">
        <f>'Step 4 - Forecast Budget'!A33</f>
        <v>Irrigation</v>
      </c>
      <c r="B33" s="367"/>
      <c r="C33" s="367"/>
      <c r="D33" s="368"/>
      <c r="E33" s="368"/>
      <c r="F33" s="368"/>
      <c r="G33" s="368"/>
      <c r="H33" s="368"/>
      <c r="I33" s="368"/>
      <c r="J33" s="368"/>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 customHeight="1">
      <c r="A34" s="367" t="str">
        <f>'Step 4 - Forecast Budget'!A34</f>
        <v>Regrassing and cropping</v>
      </c>
      <c r="B34" s="367"/>
      <c r="C34" s="367"/>
      <c r="D34" s="368"/>
      <c r="E34" s="368"/>
      <c r="F34" s="368"/>
      <c r="G34" s="368"/>
      <c r="H34" s="368"/>
      <c r="I34" s="368"/>
      <c r="J34" s="368"/>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 customHeight="1">
      <c r="A35" s="367" t="str">
        <f>'Step 4 - Forecast Budget'!A35</f>
        <v>Weed and pest</v>
      </c>
      <c r="B35" s="367"/>
      <c r="C35" s="367"/>
      <c r="D35" s="368"/>
      <c r="E35" s="368"/>
      <c r="F35" s="368"/>
      <c r="G35" s="368"/>
      <c r="H35" s="368"/>
      <c r="I35" s="368"/>
      <c r="J35" s="368"/>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 customHeight="1">
      <c r="A36" s="367" t="str">
        <f>'Step 4 - Forecast Budget'!A36</f>
        <v>Vehicles and fuel</v>
      </c>
      <c r="B36" s="367"/>
      <c r="C36" s="367"/>
      <c r="D36" s="368"/>
      <c r="E36" s="368"/>
      <c r="F36" s="368"/>
      <c r="G36" s="368"/>
      <c r="H36" s="368"/>
      <c r="I36" s="368"/>
      <c r="J36" s="368"/>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 customHeight="1">
      <c r="A37" s="367" t="str">
        <f>'Step 4 - Forecast Budget'!A37</f>
        <v>R&amp;M (land, buildings, plant, machinery)</v>
      </c>
      <c r="B37" s="367"/>
      <c r="C37" s="367"/>
      <c r="D37" s="368"/>
      <c r="E37" s="368"/>
      <c r="F37" s="368"/>
      <c r="G37" s="368"/>
      <c r="H37" s="368"/>
      <c r="I37" s="368"/>
      <c r="J37" s="368"/>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 customHeight="1">
      <c r="A38" s="367" t="str">
        <f>'Step 4 - Forecast Budget'!A38</f>
        <v>Freight and general farm expenses</v>
      </c>
      <c r="B38" s="367"/>
      <c r="C38" s="367"/>
      <c r="D38" s="368"/>
      <c r="E38" s="368"/>
      <c r="F38" s="368"/>
      <c r="G38" s="368"/>
      <c r="H38" s="368"/>
      <c r="I38" s="368"/>
      <c r="J38" s="368"/>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 customHeight="1">
      <c r="A39" s="367" t="str">
        <f>'Step 4 - Forecast Budget'!A39</f>
        <v>Administration e.g. accountant, consultant, phone</v>
      </c>
      <c r="B39" s="367"/>
      <c r="C39" s="367"/>
      <c r="D39" s="368"/>
      <c r="E39" s="368"/>
      <c r="F39" s="368"/>
      <c r="G39" s="368"/>
      <c r="H39" s="368"/>
      <c r="I39" s="368"/>
      <c r="J39" s="368"/>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 customHeight="1">
      <c r="A40" s="367" t="str">
        <f>'Step 4 - Forecast Budget'!A40</f>
        <v>Insurance</v>
      </c>
      <c r="B40" s="367"/>
      <c r="C40" s="367"/>
      <c r="D40" s="368"/>
      <c r="E40" s="368"/>
      <c r="F40" s="368"/>
      <c r="G40" s="368"/>
      <c r="H40" s="368"/>
      <c r="I40" s="368"/>
      <c r="J40" s="368"/>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 customHeight="1">
      <c r="A41" s="367" t="str">
        <f>'Step 4 - Forecast Budget'!A41</f>
        <v>ACC</v>
      </c>
      <c r="B41" s="367"/>
      <c r="C41" s="367"/>
      <c r="D41" s="368"/>
      <c r="E41" s="368"/>
      <c r="F41" s="368"/>
      <c r="G41" s="368"/>
      <c r="H41" s="368"/>
      <c r="I41" s="368"/>
      <c r="J41" s="368"/>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 customHeight="1">
      <c r="A42" s="367" t="str">
        <f>'Step 4 - Forecast Budget'!A42</f>
        <v>Rates</v>
      </c>
      <c r="B42" s="367"/>
      <c r="C42" s="367"/>
      <c r="D42" s="368"/>
      <c r="E42" s="368"/>
      <c r="F42" s="368"/>
      <c r="G42" s="368"/>
      <c r="H42" s="368"/>
      <c r="I42" s="368"/>
      <c r="J42" s="368"/>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 customHeight="1">
      <c r="A43" s="381" t="s">
        <v>126</v>
      </c>
      <c r="B43" s="381"/>
      <c r="C43" s="381"/>
      <c r="D43" s="381"/>
      <c r="E43" s="381"/>
      <c r="F43" s="381"/>
      <c r="G43" s="381"/>
      <c r="H43" s="381"/>
      <c r="I43" s="381"/>
      <c r="J43" s="381"/>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 customHeight="1">
      <c r="A44" s="367" t="str">
        <f>'Step 4 - Forecast Budget'!A44</f>
        <v>Other expenses e.g. non-dairy expenses, off-farm expenses</v>
      </c>
      <c r="B44" s="367"/>
      <c r="C44" s="367"/>
      <c r="D44" s="368"/>
      <c r="E44" s="368"/>
      <c r="F44" s="368"/>
      <c r="G44" s="368"/>
      <c r="H44" s="368"/>
      <c r="I44" s="368"/>
      <c r="J44" s="368"/>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 customHeight="1">
      <c r="A45" s="367" t="str">
        <f>'Step 4 - Forecast Budget'!A45</f>
        <v>Rent e.g. milking, land lease (excludes support block), cow lease</v>
      </c>
      <c r="B45" s="367"/>
      <c r="C45" s="367"/>
      <c r="D45" s="368"/>
      <c r="E45" s="368"/>
      <c r="F45" s="368"/>
      <c r="G45" s="368"/>
      <c r="H45" s="368"/>
      <c r="I45" s="368"/>
      <c r="J45" s="368"/>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 customHeight="1">
      <c r="A46" s="367" t="str">
        <f>'Step 4 - Forecast Budget'!A46</f>
        <v>Overdraft Interest</v>
      </c>
      <c r="B46" s="367"/>
      <c r="C46" s="367"/>
      <c r="D46" s="368"/>
      <c r="E46" s="368"/>
      <c r="F46" s="368"/>
      <c r="G46" s="368"/>
      <c r="H46" s="368"/>
      <c r="I46" s="368"/>
      <c r="J46" s="368"/>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 customHeight="1">
      <c r="A47" s="367" t="str">
        <f>'Step 4 - Forecast Budget'!A47</f>
        <v>Term Interest (mortgage)</v>
      </c>
      <c r="B47" s="367"/>
      <c r="C47" s="367"/>
      <c r="D47" s="368"/>
      <c r="E47" s="368"/>
      <c r="F47" s="368"/>
      <c r="G47" s="368"/>
      <c r="H47" s="368"/>
      <c r="I47" s="368"/>
      <c r="J47" s="368"/>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 customHeight="1">
      <c r="A48" s="367" t="str">
        <f>'Step 4 - Forecast Budget'!A48</f>
        <v>Principal Repayments</v>
      </c>
      <c r="B48" s="367"/>
      <c r="C48" s="367"/>
      <c r="D48" s="368"/>
      <c r="E48" s="368"/>
      <c r="F48" s="368"/>
      <c r="G48" s="368"/>
      <c r="H48" s="368"/>
      <c r="I48" s="368"/>
      <c r="J48" s="368"/>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 customHeight="1">
      <c r="A49" s="367" t="str">
        <f>'Step 4 - Forecast Budget'!A49</f>
        <v>Tax  * Ask accountant or see estimate formula below</v>
      </c>
      <c r="B49" s="367"/>
      <c r="C49" s="367"/>
      <c r="D49" s="368"/>
      <c r="E49" s="368"/>
      <c r="F49" s="368"/>
      <c r="G49" s="368"/>
      <c r="H49" s="368"/>
      <c r="I49" s="368"/>
      <c r="J49" s="368"/>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 customHeight="1">
      <c r="A50" s="367" t="str">
        <f>'Step 4 - Forecast Budget'!A50</f>
        <v>Drawings</v>
      </c>
      <c r="B50" s="367"/>
      <c r="C50" s="367"/>
      <c r="D50" s="368"/>
      <c r="E50" s="368"/>
      <c r="F50" s="368"/>
      <c r="G50" s="368"/>
      <c r="H50" s="368"/>
      <c r="I50" s="368"/>
      <c r="J50" s="368"/>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 customHeight="1">
      <c r="A51" s="367" t="str">
        <f>'Step 4 - Forecast Budget'!A51</f>
        <v>Capital transactions zero-rated for GST (e.g. shares)</v>
      </c>
      <c r="B51" s="367"/>
      <c r="C51" s="367"/>
      <c r="D51" s="368"/>
      <c r="E51" s="368"/>
      <c r="F51" s="368"/>
      <c r="G51" s="368"/>
      <c r="H51" s="368"/>
      <c r="I51" s="368"/>
      <c r="J51" s="368"/>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 customHeight="1">
      <c r="A52" s="367" t="str">
        <f>'Step 4 - Forecast Budget'!A52</f>
        <v>Capital transactions with GST (e.g. machinery)</v>
      </c>
      <c r="B52" s="367"/>
      <c r="C52" s="367"/>
      <c r="D52" s="368"/>
      <c r="E52" s="368"/>
      <c r="F52" s="368"/>
      <c r="G52" s="368"/>
      <c r="H52" s="368"/>
      <c r="I52" s="368"/>
      <c r="J52" s="368"/>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 customHeight="1">
      <c r="A53" s="377" t="s">
        <v>170</v>
      </c>
      <c r="B53" s="378"/>
      <c r="C53" s="378"/>
      <c r="D53" s="378"/>
      <c r="E53" s="378"/>
      <c r="F53" s="378"/>
      <c r="G53" s="378"/>
      <c r="H53" s="378"/>
      <c r="I53" s="378"/>
      <c r="J53" s="379"/>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 customHeight="1">
      <c r="A54" s="377" t="s">
        <v>171</v>
      </c>
      <c r="B54" s="378"/>
      <c r="C54" s="378"/>
      <c r="D54" s="378"/>
      <c r="E54" s="378"/>
      <c r="F54" s="378"/>
      <c r="G54" s="378"/>
      <c r="H54" s="378"/>
      <c r="I54" s="378"/>
      <c r="J54" s="379"/>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c r="A55" s="373" t="s">
        <v>135</v>
      </c>
      <c r="B55" s="373"/>
      <c r="C55" s="373"/>
      <c r="D55" s="373"/>
      <c r="E55" s="373"/>
      <c r="F55" s="373"/>
      <c r="G55" s="373"/>
      <c r="H55" s="373"/>
      <c r="I55" s="373"/>
      <c r="J55" s="373"/>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c r="A56" s="353" t="s">
        <v>177</v>
      </c>
      <c r="B56" s="464"/>
      <c r="C56" s="464"/>
      <c r="D56" s="464"/>
      <c r="E56" s="464"/>
      <c r="F56" s="464"/>
      <c r="G56" s="464"/>
      <c r="H56" s="464"/>
      <c r="I56" s="464"/>
      <c r="J56" s="464"/>
      <c r="K56" s="464"/>
      <c r="L56" s="464"/>
      <c r="M56" s="464"/>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c r="A57" s="355" t="s">
        <v>172</v>
      </c>
      <c r="B57" s="356"/>
      <c r="C57" s="356"/>
      <c r="D57" s="356"/>
      <c r="E57" s="356"/>
      <c r="F57" s="356"/>
      <c r="G57" s="356"/>
      <c r="H57" s="356"/>
      <c r="I57" s="356"/>
      <c r="J57" s="357"/>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c r="A59" s="458" t="s">
        <v>173</v>
      </c>
      <c r="B59" s="459"/>
      <c r="C59" s="459"/>
      <c r="D59" s="459"/>
      <c r="E59" s="459"/>
      <c r="F59" s="459"/>
      <c r="G59" s="459"/>
      <c r="H59" s="459"/>
      <c r="I59" s="459"/>
      <c r="J59" s="460"/>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c r="A60" s="461"/>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3"/>
      <c r="AG60" s="297"/>
      <c r="AH60" s="297"/>
      <c r="AI60" s="111"/>
      <c r="AJ60" s="111"/>
      <c r="AK60" s="111"/>
      <c r="AL60" s="111"/>
    </row>
    <row r="61" spans="1:50" ht="21.75" customHeight="1">
      <c r="A61" s="355" t="s">
        <v>174</v>
      </c>
      <c r="B61" s="356"/>
      <c r="C61" s="356"/>
      <c r="D61" s="356"/>
      <c r="E61" s="356"/>
      <c r="F61" s="356"/>
      <c r="G61" s="356"/>
      <c r="H61" s="356"/>
      <c r="I61" s="356"/>
      <c r="J61" s="356"/>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c r="A62" s="353" t="s">
        <v>178</v>
      </c>
      <c r="B62" s="464"/>
      <c r="C62" s="464"/>
      <c r="D62" s="464"/>
      <c r="E62" s="464"/>
      <c r="F62" s="464"/>
      <c r="G62" s="464"/>
      <c r="H62" s="464"/>
      <c r="I62" s="464"/>
      <c r="J62" s="464"/>
      <c r="K62" s="464"/>
      <c r="L62" s="464"/>
      <c r="M62" s="464"/>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c r="A63" s="477" t="s">
        <v>179</v>
      </c>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row>
    <row r="64" spans="1:50" ht="15" customHeight="1">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row>
    <row r="65" spans="1:49" ht="1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row>
    <row r="66" spans="1:49" ht="3" customHeight="1">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281"/>
      <c r="AH66" s="281"/>
    </row>
    <row r="67" spans="1:49">
      <c r="A67" s="62"/>
    </row>
    <row r="68" spans="1:49">
      <c r="A68" s="62"/>
    </row>
    <row r="69" spans="1:49">
      <c r="A69" s="62"/>
    </row>
    <row r="70" spans="1:49">
      <c r="A70" s="62"/>
    </row>
    <row r="71" spans="1:49">
      <c r="A71" s="62"/>
    </row>
    <row r="72" spans="1:49">
      <c r="A72" s="62"/>
    </row>
  </sheetData>
  <sheetProtection selectLockedCells="1"/>
  <mergeCells count="79">
    <mergeCell ref="A52:J52"/>
    <mergeCell ref="A46:J46"/>
    <mergeCell ref="A47:J47"/>
    <mergeCell ref="A48:J48"/>
    <mergeCell ref="A49:J49"/>
    <mergeCell ref="A50:J50"/>
    <mergeCell ref="A51:J51"/>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42:J42"/>
    <mergeCell ref="A37:J37"/>
    <mergeCell ref="A33:J33"/>
    <mergeCell ref="A38:J38"/>
    <mergeCell ref="A39:J39"/>
    <mergeCell ref="A34:J34"/>
    <mergeCell ref="A29:J29"/>
    <mergeCell ref="A23:J23"/>
    <mergeCell ref="A40:J40"/>
    <mergeCell ref="A41:J41"/>
    <mergeCell ref="A16:J16"/>
    <mergeCell ref="A30:J30"/>
    <mergeCell ref="A32:J32"/>
    <mergeCell ref="A28:J28"/>
    <mergeCell ref="A15:J15"/>
    <mergeCell ref="A25:J25"/>
    <mergeCell ref="A26:J26"/>
    <mergeCell ref="A27:J27"/>
    <mergeCell ref="A24:J24"/>
    <mergeCell ref="A17:J17"/>
    <mergeCell ref="A19:J19"/>
    <mergeCell ref="A21:J21"/>
    <mergeCell ref="A22:J22"/>
    <mergeCell ref="AU5:AW5"/>
    <mergeCell ref="A7:J7"/>
    <mergeCell ref="A8:D8"/>
    <mergeCell ref="E8:F8"/>
    <mergeCell ref="H8:I8"/>
    <mergeCell ref="AR5:AT5"/>
    <mergeCell ref="AO5:AQ5"/>
    <mergeCell ref="E9:F9"/>
    <mergeCell ref="A9:D9"/>
    <mergeCell ref="A10:D10"/>
    <mergeCell ref="AI5:AK5"/>
    <mergeCell ref="AL5:AN5"/>
    <mergeCell ref="E10:F10"/>
    <mergeCell ref="H10:I10"/>
    <mergeCell ref="Z5:AB5"/>
    <mergeCell ref="AC5:AE5"/>
    <mergeCell ref="AF5:AH5"/>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09375" defaultRowHeight="11.4"/>
  <cols>
    <col min="1" max="1" width="45.6640625" style="2" customWidth="1"/>
    <col min="2" max="4" width="11.6640625" style="2" customWidth="1"/>
    <col min="5" max="5" width="30.6640625" style="2" customWidth="1"/>
    <col min="6" max="16384" width="9.109375" style="2"/>
  </cols>
  <sheetData>
    <row r="1" spans="1:5" customFormat="1" ht="33.75" customHeight="1">
      <c r="A1" s="488" t="s">
        <v>180</v>
      </c>
      <c r="B1" s="489"/>
      <c r="C1" s="489"/>
      <c r="D1" s="489"/>
      <c r="E1" s="490"/>
    </row>
    <row r="2" spans="1:5">
      <c r="A2" s="491" t="s">
        <v>181</v>
      </c>
      <c r="B2" s="491"/>
      <c r="C2" s="491"/>
      <c r="D2" s="491"/>
      <c r="E2" s="491"/>
    </row>
    <row r="3" spans="1:5" ht="15" customHeight="1">
      <c r="A3" s="14" t="s">
        <v>103</v>
      </c>
      <c r="B3" s="482" t="s">
        <v>182</v>
      </c>
      <c r="C3" s="483"/>
      <c r="D3" s="486" t="s">
        <v>81</v>
      </c>
      <c r="E3" s="484" t="s">
        <v>156</v>
      </c>
    </row>
    <row r="4" spans="1:5" ht="15" customHeight="1">
      <c r="A4" s="18" t="s">
        <v>105</v>
      </c>
      <c r="B4" s="19" t="s">
        <v>183</v>
      </c>
      <c r="C4" s="20" t="s">
        <v>184</v>
      </c>
      <c r="D4" s="487"/>
      <c r="E4" s="485"/>
    </row>
    <row r="5" spans="1:5" ht="15" customHeight="1">
      <c r="A5" s="15" t="s">
        <v>185</v>
      </c>
      <c r="B5" s="16"/>
      <c r="C5" s="8"/>
      <c r="D5" s="13">
        <f>B5*C5</f>
        <v>0</v>
      </c>
      <c r="E5" s="21"/>
    </row>
    <row r="6" spans="1:5" ht="15" customHeight="1">
      <c r="A6" s="296" t="s">
        <v>186</v>
      </c>
      <c r="B6" s="9"/>
      <c r="C6" s="10"/>
      <c r="D6" s="13">
        <f t="shared" ref="D6:D15" si="0">B6*C6</f>
        <v>0</v>
      </c>
      <c r="E6" s="22"/>
    </row>
    <row r="7" spans="1:5" ht="15" customHeight="1">
      <c r="A7" s="296" t="s">
        <v>187</v>
      </c>
      <c r="B7" s="9"/>
      <c r="C7" s="10"/>
      <c r="D7" s="13">
        <f t="shared" si="0"/>
        <v>0</v>
      </c>
      <c r="E7" s="22"/>
    </row>
    <row r="8" spans="1:5" ht="15" customHeight="1">
      <c r="A8" s="296"/>
      <c r="B8" s="9"/>
      <c r="C8" s="10">
        <v>0</v>
      </c>
      <c r="D8" s="13">
        <f t="shared" si="0"/>
        <v>0</v>
      </c>
      <c r="E8" s="22"/>
    </row>
    <row r="9" spans="1:5" ht="15" customHeight="1">
      <c r="A9" s="296"/>
      <c r="B9" s="9"/>
      <c r="C9" s="10"/>
      <c r="D9" s="13">
        <f t="shared" si="0"/>
        <v>0</v>
      </c>
      <c r="E9" s="22"/>
    </row>
    <row r="10" spans="1:5" ht="15" customHeight="1">
      <c r="A10" s="296"/>
      <c r="B10" s="9"/>
      <c r="C10" s="10"/>
      <c r="D10" s="13">
        <f t="shared" si="0"/>
        <v>0</v>
      </c>
      <c r="E10" s="22"/>
    </row>
    <row r="11" spans="1:5" ht="15" customHeight="1">
      <c r="A11" s="296"/>
      <c r="B11" s="9"/>
      <c r="C11" s="10"/>
      <c r="D11" s="13">
        <f t="shared" si="0"/>
        <v>0</v>
      </c>
      <c r="E11" s="22"/>
    </row>
    <row r="12" spans="1:5" ht="15" customHeight="1">
      <c r="A12" s="296"/>
      <c r="B12" s="9"/>
      <c r="C12" s="10"/>
      <c r="D12" s="13">
        <f t="shared" si="0"/>
        <v>0</v>
      </c>
      <c r="E12" s="22"/>
    </row>
    <row r="13" spans="1:5" ht="15" customHeight="1">
      <c r="A13" s="296"/>
      <c r="B13" s="9"/>
      <c r="C13" s="10"/>
      <c r="D13" s="13">
        <f t="shared" si="0"/>
        <v>0</v>
      </c>
      <c r="E13" s="22"/>
    </row>
    <row r="14" spans="1:5" ht="15" customHeight="1">
      <c r="A14" s="296"/>
      <c r="B14" s="9"/>
      <c r="C14" s="10"/>
      <c r="D14" s="13">
        <f t="shared" si="0"/>
        <v>0</v>
      </c>
      <c r="E14" s="22"/>
    </row>
    <row r="15" spans="1:5" ht="15" customHeight="1">
      <c r="A15" s="296"/>
      <c r="B15" s="17"/>
      <c r="C15" s="12"/>
      <c r="D15" s="13">
        <f t="shared" si="0"/>
        <v>0</v>
      </c>
      <c r="E15" s="22"/>
    </row>
    <row r="16" spans="1:5" ht="15" customHeight="1">
      <c r="A16" s="18" t="s">
        <v>106</v>
      </c>
      <c r="B16" s="19" t="s">
        <v>188</v>
      </c>
      <c r="C16" s="20" t="s">
        <v>189</v>
      </c>
      <c r="D16" s="6"/>
      <c r="E16" s="22"/>
    </row>
    <row r="17" spans="1:5" ht="15" customHeight="1">
      <c r="A17" s="4" t="s">
        <v>190</v>
      </c>
      <c r="B17" s="16"/>
      <c r="C17" s="8"/>
      <c r="D17" s="13">
        <f>B17*C17</f>
        <v>0</v>
      </c>
      <c r="E17" s="22"/>
    </row>
    <row r="18" spans="1:5" ht="15" customHeight="1">
      <c r="A18" s="295" t="s">
        <v>191</v>
      </c>
      <c r="B18" s="9"/>
      <c r="C18" s="10"/>
      <c r="D18" s="13">
        <f t="shared" ref="D18:D30" si="1">B18*C18</f>
        <v>0</v>
      </c>
      <c r="E18" s="22"/>
    </row>
    <row r="19" spans="1:5" ht="15" customHeight="1">
      <c r="A19" s="295" t="s">
        <v>192</v>
      </c>
      <c r="B19" s="9"/>
      <c r="C19" s="10"/>
      <c r="D19" s="13">
        <f t="shared" si="1"/>
        <v>0</v>
      </c>
      <c r="E19" s="22"/>
    </row>
    <row r="20" spans="1:5" ht="15" customHeight="1">
      <c r="A20" s="295" t="s">
        <v>193</v>
      </c>
      <c r="B20" s="9"/>
      <c r="C20" s="10"/>
      <c r="D20" s="13">
        <f t="shared" si="1"/>
        <v>0</v>
      </c>
      <c r="E20" s="22"/>
    </row>
    <row r="21" spans="1:5" ht="15" customHeight="1">
      <c r="A21" s="295" t="s">
        <v>194</v>
      </c>
      <c r="B21" s="9"/>
      <c r="C21" s="10"/>
      <c r="D21" s="13">
        <f t="shared" si="1"/>
        <v>0</v>
      </c>
      <c r="E21" s="22"/>
    </row>
    <row r="22" spans="1:5" ht="15" customHeight="1">
      <c r="A22" s="295" t="s">
        <v>195</v>
      </c>
      <c r="B22" s="9"/>
      <c r="C22" s="10"/>
      <c r="D22" s="13">
        <f t="shared" si="1"/>
        <v>0</v>
      </c>
      <c r="E22" s="22"/>
    </row>
    <row r="23" spans="1:5" ht="15" customHeight="1">
      <c r="A23" s="295" t="s">
        <v>196</v>
      </c>
      <c r="B23" s="9"/>
      <c r="C23" s="10"/>
      <c r="D23" s="13">
        <f t="shared" si="1"/>
        <v>0</v>
      </c>
      <c r="E23" s="22"/>
    </row>
    <row r="24" spans="1:5" ht="15" customHeight="1">
      <c r="A24" s="295" t="s">
        <v>197</v>
      </c>
      <c r="B24" s="9"/>
      <c r="C24" s="10"/>
      <c r="D24" s="13">
        <f t="shared" si="1"/>
        <v>0</v>
      </c>
      <c r="E24" s="22"/>
    </row>
    <row r="25" spans="1:5" ht="15" customHeight="1">
      <c r="A25" s="295" t="s">
        <v>198</v>
      </c>
      <c r="B25" s="9"/>
      <c r="C25" s="10"/>
      <c r="D25" s="13">
        <f t="shared" si="1"/>
        <v>0</v>
      </c>
      <c r="E25" s="22"/>
    </row>
    <row r="26" spans="1:5" ht="15" customHeight="1">
      <c r="A26" s="295" t="s">
        <v>199</v>
      </c>
      <c r="B26" s="9"/>
      <c r="C26" s="10"/>
      <c r="D26" s="13">
        <f t="shared" si="1"/>
        <v>0</v>
      </c>
      <c r="E26" s="22"/>
    </row>
    <row r="27" spans="1:5" ht="15" customHeight="1">
      <c r="A27" s="295"/>
      <c r="B27" s="9"/>
      <c r="C27" s="10"/>
      <c r="D27" s="13">
        <f t="shared" si="1"/>
        <v>0</v>
      </c>
      <c r="E27" s="22"/>
    </row>
    <row r="28" spans="1:5" ht="15" customHeight="1">
      <c r="A28" s="295"/>
      <c r="B28" s="9"/>
      <c r="C28" s="10"/>
      <c r="D28" s="13">
        <f t="shared" si="1"/>
        <v>0</v>
      </c>
      <c r="E28" s="22"/>
    </row>
    <row r="29" spans="1:5" ht="15" customHeight="1">
      <c r="A29" s="295"/>
      <c r="B29" s="9"/>
      <c r="C29" s="10"/>
      <c r="D29" s="13">
        <f t="shared" si="1"/>
        <v>0</v>
      </c>
      <c r="E29" s="22"/>
    </row>
    <row r="30" spans="1:5" ht="15" customHeight="1">
      <c r="A30" s="295"/>
      <c r="B30" s="9"/>
      <c r="C30" s="12"/>
      <c r="D30" s="13">
        <f t="shared" si="1"/>
        <v>0</v>
      </c>
      <c r="E30" s="22"/>
    </row>
    <row r="31" spans="1:5" ht="15" customHeight="1">
      <c r="A31" s="18" t="s">
        <v>107</v>
      </c>
      <c r="B31" s="19" t="s">
        <v>188</v>
      </c>
      <c r="C31" s="20" t="s">
        <v>189</v>
      </c>
      <c r="D31" s="5"/>
      <c r="E31" s="22"/>
    </row>
    <row r="32" spans="1:5" ht="15" customHeight="1">
      <c r="A32" s="4" t="s">
        <v>200</v>
      </c>
      <c r="B32" s="7"/>
      <c r="C32" s="11"/>
      <c r="D32" s="13">
        <f>B32*C32</f>
        <v>0</v>
      </c>
      <c r="E32" s="22"/>
    </row>
    <row r="33" spans="1:5" ht="15" customHeight="1">
      <c r="A33" s="295" t="s">
        <v>201</v>
      </c>
      <c r="B33" s="9"/>
      <c r="C33" s="10"/>
      <c r="D33" s="13">
        <f t="shared" ref="D33:D58" si="2">B33*C33</f>
        <v>0</v>
      </c>
      <c r="E33" s="22"/>
    </row>
    <row r="34" spans="1:5" ht="15" customHeight="1">
      <c r="A34" s="295" t="s">
        <v>202</v>
      </c>
      <c r="B34" s="9"/>
      <c r="C34" s="10"/>
      <c r="D34" s="13">
        <f t="shared" si="2"/>
        <v>0</v>
      </c>
      <c r="E34" s="22"/>
    </row>
    <row r="35" spans="1:5" ht="15" customHeight="1">
      <c r="A35" s="295" t="s">
        <v>203</v>
      </c>
      <c r="B35" s="9"/>
      <c r="C35" s="10"/>
      <c r="D35" s="13">
        <f t="shared" si="2"/>
        <v>0</v>
      </c>
      <c r="E35" s="22"/>
    </row>
    <row r="36" spans="1:5" ht="15" customHeight="1">
      <c r="A36" s="295"/>
      <c r="B36" s="9"/>
      <c r="C36" s="10"/>
      <c r="D36" s="13">
        <f t="shared" si="2"/>
        <v>0</v>
      </c>
      <c r="E36" s="22"/>
    </row>
    <row r="37" spans="1:5" ht="15" customHeight="1">
      <c r="A37" s="295"/>
      <c r="B37" s="9"/>
      <c r="C37" s="10"/>
      <c r="D37" s="13">
        <f t="shared" si="2"/>
        <v>0</v>
      </c>
      <c r="E37" s="22"/>
    </row>
    <row r="38" spans="1:5" ht="15" customHeight="1">
      <c r="A38" s="18" t="s">
        <v>204</v>
      </c>
      <c r="B38" s="19" t="s">
        <v>205</v>
      </c>
      <c r="C38" s="20" t="s">
        <v>206</v>
      </c>
      <c r="D38" s="5"/>
      <c r="E38" s="22"/>
    </row>
    <row r="39" spans="1:5" ht="15" customHeight="1">
      <c r="A39" s="4" t="s">
        <v>207</v>
      </c>
      <c r="B39" s="7"/>
      <c r="C39" s="11"/>
      <c r="D39" s="13">
        <f t="shared" si="2"/>
        <v>0</v>
      </c>
      <c r="E39" s="22"/>
    </row>
    <row r="40" spans="1:5" ht="15" customHeight="1">
      <c r="A40" s="295" t="s">
        <v>208</v>
      </c>
      <c r="B40" s="9"/>
      <c r="C40" s="10"/>
      <c r="D40" s="13">
        <f t="shared" si="2"/>
        <v>0</v>
      </c>
      <c r="E40" s="22"/>
    </row>
    <row r="41" spans="1:5" ht="15" customHeight="1">
      <c r="A41" s="295" t="s">
        <v>209</v>
      </c>
      <c r="B41" s="9"/>
      <c r="C41" s="10"/>
      <c r="D41" s="13">
        <f t="shared" si="2"/>
        <v>0</v>
      </c>
      <c r="E41" s="22"/>
    </row>
    <row r="42" spans="1:5" ht="15" customHeight="1">
      <c r="A42" s="295"/>
      <c r="B42" s="9"/>
      <c r="C42" s="10"/>
      <c r="D42" s="13">
        <f t="shared" si="2"/>
        <v>0</v>
      </c>
      <c r="E42" s="22"/>
    </row>
    <row r="43" spans="1:5" ht="15" customHeight="1">
      <c r="A43" s="295"/>
      <c r="B43" s="9"/>
      <c r="C43" s="10"/>
      <c r="D43" s="13">
        <f t="shared" si="2"/>
        <v>0</v>
      </c>
      <c r="E43" s="22"/>
    </row>
    <row r="44" spans="1:5" ht="15" customHeight="1">
      <c r="A44" s="295"/>
      <c r="B44" s="9"/>
      <c r="C44" s="10"/>
      <c r="D44" s="13">
        <f t="shared" si="2"/>
        <v>0</v>
      </c>
      <c r="E44" s="22"/>
    </row>
    <row r="45" spans="1:5" ht="15" customHeight="1">
      <c r="A45" s="295"/>
      <c r="B45" s="9"/>
      <c r="C45" s="10"/>
      <c r="D45" s="13">
        <f t="shared" si="2"/>
        <v>0</v>
      </c>
      <c r="E45" s="22"/>
    </row>
    <row r="46" spans="1:5" ht="15" customHeight="1">
      <c r="A46" s="295"/>
      <c r="B46" s="9"/>
      <c r="C46" s="10"/>
      <c r="D46" s="13">
        <f t="shared" si="2"/>
        <v>0</v>
      </c>
      <c r="E46" s="22"/>
    </row>
    <row r="47" spans="1:5" ht="15" customHeight="1">
      <c r="A47" s="18" t="s">
        <v>111</v>
      </c>
      <c r="B47" s="19" t="s">
        <v>205</v>
      </c>
      <c r="C47" s="20" t="s">
        <v>206</v>
      </c>
      <c r="D47" s="5"/>
      <c r="E47" s="22"/>
    </row>
    <row r="48" spans="1:5" ht="15" customHeight="1">
      <c r="A48" s="4" t="s">
        <v>210</v>
      </c>
      <c r="B48" s="7"/>
      <c r="C48" s="11"/>
      <c r="D48" s="13">
        <f t="shared" si="2"/>
        <v>0</v>
      </c>
      <c r="E48" s="22"/>
    </row>
    <row r="49" spans="1:5" ht="15" customHeight="1">
      <c r="A49" s="295" t="s">
        <v>211</v>
      </c>
      <c r="B49" s="9"/>
      <c r="C49" s="10"/>
      <c r="D49" s="13">
        <f t="shared" si="2"/>
        <v>0</v>
      </c>
      <c r="E49" s="22"/>
    </row>
    <row r="50" spans="1:5" ht="15" customHeight="1">
      <c r="A50" s="295" t="s">
        <v>212</v>
      </c>
      <c r="B50" s="9"/>
      <c r="C50" s="10"/>
      <c r="D50" s="13">
        <f t="shared" si="2"/>
        <v>0</v>
      </c>
      <c r="E50" s="22"/>
    </row>
    <row r="51" spans="1:5" ht="15" customHeight="1">
      <c r="A51" s="295"/>
      <c r="B51" s="9"/>
      <c r="C51" s="10"/>
      <c r="D51" s="13">
        <f t="shared" si="2"/>
        <v>0</v>
      </c>
      <c r="E51" s="22"/>
    </row>
    <row r="52" spans="1:5" ht="15" customHeight="1">
      <c r="A52" s="295"/>
      <c r="B52" s="9"/>
      <c r="C52" s="10"/>
      <c r="D52" s="13">
        <f t="shared" si="2"/>
        <v>0</v>
      </c>
      <c r="E52" s="22"/>
    </row>
    <row r="53" spans="1:5" ht="15" customHeight="1">
      <c r="A53" s="295"/>
      <c r="B53" s="9"/>
      <c r="C53" s="10"/>
      <c r="D53" s="13">
        <f t="shared" si="2"/>
        <v>0</v>
      </c>
      <c r="E53" s="22"/>
    </row>
    <row r="54" spans="1:5" ht="15" customHeight="1">
      <c r="A54" s="295"/>
      <c r="B54" s="9"/>
      <c r="C54" s="10"/>
      <c r="D54" s="13">
        <f t="shared" si="2"/>
        <v>0</v>
      </c>
      <c r="E54" s="22"/>
    </row>
    <row r="55" spans="1:5" ht="15" customHeight="1">
      <c r="A55" s="295"/>
      <c r="B55" s="9"/>
      <c r="C55" s="10"/>
      <c r="D55" s="13">
        <f t="shared" si="2"/>
        <v>0</v>
      </c>
      <c r="E55" s="22"/>
    </row>
    <row r="56" spans="1:5" ht="15" customHeight="1">
      <c r="A56" s="295"/>
      <c r="B56" s="9"/>
      <c r="C56" s="10"/>
      <c r="D56" s="13">
        <f t="shared" si="2"/>
        <v>0</v>
      </c>
      <c r="E56" s="22"/>
    </row>
    <row r="57" spans="1:5" ht="15" customHeight="1">
      <c r="A57" s="295"/>
      <c r="B57" s="9"/>
      <c r="C57" s="10"/>
      <c r="D57" s="13">
        <f t="shared" si="2"/>
        <v>0</v>
      </c>
      <c r="E57" s="22"/>
    </row>
    <row r="58" spans="1:5" ht="15" customHeight="1">
      <c r="A58" s="295"/>
      <c r="B58" s="9"/>
      <c r="C58" s="10"/>
      <c r="D58" s="13">
        <f t="shared" si="2"/>
        <v>0</v>
      </c>
      <c r="E58" s="23"/>
    </row>
    <row r="59" spans="1:5" ht="15" customHeight="1">
      <c r="A59" s="14" t="s">
        <v>103</v>
      </c>
      <c r="B59" s="482" t="s">
        <v>182</v>
      </c>
      <c r="C59" s="483"/>
      <c r="D59" s="486" t="s">
        <v>81</v>
      </c>
      <c r="E59" s="484" t="s">
        <v>156</v>
      </c>
    </row>
    <row r="60" spans="1:5" ht="15" customHeight="1">
      <c r="A60" s="18" t="s">
        <v>213</v>
      </c>
      <c r="B60" s="19" t="s">
        <v>214</v>
      </c>
      <c r="C60" s="20" t="s">
        <v>215</v>
      </c>
      <c r="D60" s="487"/>
      <c r="E60" s="485"/>
    </row>
    <row r="61" spans="1:5" ht="15" customHeight="1">
      <c r="A61" s="4" t="s">
        <v>216</v>
      </c>
      <c r="B61" s="7"/>
      <c r="C61" s="10"/>
      <c r="D61" s="13">
        <f t="shared" ref="D61:D113" si="3">B61*C61</f>
        <v>0</v>
      </c>
      <c r="E61" s="22"/>
    </row>
    <row r="62" spans="1:5" ht="15" customHeight="1">
      <c r="A62" s="295" t="s">
        <v>217</v>
      </c>
      <c r="B62" s="9"/>
      <c r="C62" s="10"/>
      <c r="D62" s="13">
        <f t="shared" si="3"/>
        <v>0</v>
      </c>
      <c r="E62" s="22"/>
    </row>
    <row r="63" spans="1:5" ht="15" customHeight="1">
      <c r="A63" s="295" t="s">
        <v>218</v>
      </c>
      <c r="B63" s="9"/>
      <c r="C63" s="10"/>
      <c r="D63" s="13">
        <f t="shared" si="3"/>
        <v>0</v>
      </c>
      <c r="E63" s="22"/>
    </row>
    <row r="64" spans="1:5" ht="15" customHeight="1">
      <c r="A64" s="295" t="s">
        <v>219</v>
      </c>
      <c r="B64" s="9"/>
      <c r="C64" s="10"/>
      <c r="D64" s="13">
        <f t="shared" si="3"/>
        <v>0</v>
      </c>
      <c r="E64" s="22"/>
    </row>
    <row r="65" spans="1:5" ht="15" customHeight="1">
      <c r="A65" s="295" t="s">
        <v>220</v>
      </c>
      <c r="B65" s="9"/>
      <c r="C65" s="10"/>
      <c r="D65" s="13">
        <f t="shared" si="3"/>
        <v>0</v>
      </c>
      <c r="E65" s="22"/>
    </row>
    <row r="66" spans="1:5" ht="15" customHeight="1">
      <c r="A66" s="295"/>
      <c r="B66" s="9"/>
      <c r="C66" s="10"/>
      <c r="D66" s="13">
        <f t="shared" si="3"/>
        <v>0</v>
      </c>
      <c r="E66" s="22"/>
    </row>
    <row r="67" spans="1:5" ht="15" customHeight="1">
      <c r="A67" s="295"/>
      <c r="B67" s="9"/>
      <c r="C67" s="10"/>
      <c r="D67" s="13">
        <f t="shared" si="3"/>
        <v>0</v>
      </c>
      <c r="E67" s="22"/>
    </row>
    <row r="68" spans="1:5" ht="15" customHeight="1">
      <c r="A68" s="18" t="s">
        <v>221</v>
      </c>
      <c r="B68" s="19" t="s">
        <v>222</v>
      </c>
      <c r="C68" s="20" t="s">
        <v>223</v>
      </c>
      <c r="D68" s="5"/>
      <c r="E68" s="22"/>
    </row>
    <row r="69" spans="1:5" ht="15" customHeight="1">
      <c r="A69" s="295" t="s">
        <v>224</v>
      </c>
      <c r="B69" s="7"/>
      <c r="C69" s="10"/>
      <c r="D69" s="13">
        <f t="shared" si="3"/>
        <v>0</v>
      </c>
      <c r="E69" s="22"/>
    </row>
    <row r="70" spans="1:5" ht="15" customHeight="1">
      <c r="A70" s="295" t="s">
        <v>225</v>
      </c>
      <c r="B70" s="9"/>
      <c r="C70" s="10"/>
      <c r="D70" s="13">
        <f t="shared" si="3"/>
        <v>0</v>
      </c>
      <c r="E70" s="22"/>
    </row>
    <row r="71" spans="1:5" ht="15" customHeight="1">
      <c r="A71" s="295"/>
      <c r="B71" s="9"/>
      <c r="C71" s="10"/>
      <c r="D71" s="13">
        <f t="shared" si="3"/>
        <v>0</v>
      </c>
      <c r="E71" s="23"/>
    </row>
    <row r="72" spans="1:5" ht="15" customHeight="1">
      <c r="A72" s="295"/>
      <c r="B72" s="9"/>
      <c r="C72" s="10"/>
      <c r="D72" s="13">
        <f t="shared" si="3"/>
        <v>0</v>
      </c>
      <c r="E72" s="23"/>
    </row>
    <row r="73" spans="1:5" ht="15" customHeight="1">
      <c r="A73" s="295"/>
      <c r="B73" s="9"/>
      <c r="C73" s="10"/>
      <c r="D73" s="13">
        <f t="shared" si="3"/>
        <v>0</v>
      </c>
      <c r="E73" s="22"/>
    </row>
    <row r="74" spans="1:5" ht="15" customHeight="1">
      <c r="A74" s="295"/>
      <c r="B74" s="9"/>
      <c r="C74" s="10"/>
      <c r="D74" s="13">
        <f t="shared" si="3"/>
        <v>0</v>
      </c>
      <c r="E74" s="22"/>
    </row>
    <row r="75" spans="1:5" ht="15" customHeight="1">
      <c r="A75" s="18" t="s">
        <v>226</v>
      </c>
      <c r="B75" s="480" t="s">
        <v>227</v>
      </c>
      <c r="C75" s="481"/>
      <c r="D75" s="5"/>
      <c r="E75" s="22"/>
    </row>
    <row r="76" spans="1:5" ht="15" customHeight="1">
      <c r="A76" s="4" t="s">
        <v>228</v>
      </c>
      <c r="B76" s="7"/>
      <c r="C76" s="10"/>
      <c r="D76" s="13">
        <f t="shared" si="3"/>
        <v>0</v>
      </c>
      <c r="E76" s="22"/>
    </row>
    <row r="77" spans="1:5" ht="15" customHeight="1">
      <c r="A77" s="295" t="s">
        <v>229</v>
      </c>
      <c r="B77" s="9"/>
      <c r="C77" s="10"/>
      <c r="D77" s="13">
        <f t="shared" si="3"/>
        <v>0</v>
      </c>
      <c r="E77" s="22"/>
    </row>
    <row r="78" spans="1:5" ht="15" customHeight="1">
      <c r="A78" s="295" t="s">
        <v>230</v>
      </c>
      <c r="B78" s="9"/>
      <c r="C78" s="10"/>
      <c r="D78" s="13">
        <f t="shared" si="3"/>
        <v>0</v>
      </c>
      <c r="E78" s="22"/>
    </row>
    <row r="79" spans="1:5" ht="15" customHeight="1">
      <c r="A79" s="295" t="s">
        <v>231</v>
      </c>
      <c r="B79" s="9"/>
      <c r="C79" s="10"/>
      <c r="D79" s="13">
        <f t="shared" si="3"/>
        <v>0</v>
      </c>
      <c r="E79" s="22"/>
    </row>
    <row r="80" spans="1:5" ht="15" customHeight="1">
      <c r="A80" s="295" t="s">
        <v>232</v>
      </c>
      <c r="B80" s="9"/>
      <c r="C80" s="10"/>
      <c r="D80" s="13">
        <f t="shared" si="3"/>
        <v>0</v>
      </c>
      <c r="E80" s="22"/>
    </row>
    <row r="81" spans="1:5" ht="15" customHeight="1">
      <c r="A81" s="295" t="s">
        <v>233</v>
      </c>
      <c r="B81" s="9"/>
      <c r="C81" s="10"/>
      <c r="D81" s="13">
        <f t="shared" si="3"/>
        <v>0</v>
      </c>
      <c r="E81" s="22"/>
    </row>
    <row r="82" spans="1:5" ht="15" customHeight="1">
      <c r="A82" s="295"/>
      <c r="B82" s="9"/>
      <c r="C82" s="10"/>
      <c r="D82" s="13">
        <f t="shared" si="3"/>
        <v>0</v>
      </c>
      <c r="E82" s="22"/>
    </row>
    <row r="83" spans="1:5" ht="15" customHeight="1">
      <c r="A83" s="18" t="s">
        <v>234</v>
      </c>
      <c r="B83" s="480" t="s">
        <v>227</v>
      </c>
      <c r="C83" s="481"/>
      <c r="D83" s="5"/>
      <c r="E83" s="22"/>
    </row>
    <row r="84" spans="1:5" ht="15" customHeight="1">
      <c r="A84" s="4" t="s">
        <v>235</v>
      </c>
      <c r="B84" s="7"/>
      <c r="C84" s="10"/>
      <c r="D84" s="13">
        <f t="shared" si="3"/>
        <v>0</v>
      </c>
      <c r="E84" s="22"/>
    </row>
    <row r="85" spans="1:5" ht="15" customHeight="1">
      <c r="A85" s="295" t="s">
        <v>236</v>
      </c>
      <c r="B85" s="9"/>
      <c r="C85" s="10"/>
      <c r="D85" s="13">
        <f t="shared" si="3"/>
        <v>0</v>
      </c>
      <c r="E85" s="22"/>
    </row>
    <row r="86" spans="1:5" ht="15" customHeight="1">
      <c r="A86" s="295" t="s">
        <v>237</v>
      </c>
      <c r="B86" s="9"/>
      <c r="C86" s="10"/>
      <c r="D86" s="13">
        <f t="shared" si="3"/>
        <v>0</v>
      </c>
      <c r="E86" s="22"/>
    </row>
    <row r="87" spans="1:5" ht="15" customHeight="1">
      <c r="A87" s="295" t="s">
        <v>238</v>
      </c>
      <c r="B87" s="9"/>
      <c r="C87" s="10"/>
      <c r="D87" s="13">
        <f t="shared" si="3"/>
        <v>0</v>
      </c>
      <c r="E87" s="22"/>
    </row>
    <row r="88" spans="1:5" ht="15" customHeight="1">
      <c r="A88" s="295" t="s">
        <v>239</v>
      </c>
      <c r="B88" s="9"/>
      <c r="C88" s="10"/>
      <c r="D88" s="13">
        <f t="shared" si="3"/>
        <v>0</v>
      </c>
      <c r="E88" s="22"/>
    </row>
    <row r="89" spans="1:5" ht="15" customHeight="1">
      <c r="A89" s="295" t="s">
        <v>240</v>
      </c>
      <c r="B89" s="9"/>
      <c r="C89" s="10"/>
      <c r="D89" s="13">
        <f t="shared" si="3"/>
        <v>0</v>
      </c>
      <c r="E89" s="23"/>
    </row>
    <row r="90" spans="1:5" ht="15" customHeight="1">
      <c r="A90" s="295"/>
      <c r="B90" s="9"/>
      <c r="C90" s="10"/>
      <c r="D90" s="13">
        <f t="shared" si="3"/>
        <v>0</v>
      </c>
      <c r="E90" s="23"/>
    </row>
    <row r="91" spans="1:5" ht="15" customHeight="1">
      <c r="A91" s="295"/>
      <c r="B91" s="9"/>
      <c r="C91" s="10"/>
      <c r="D91" s="13">
        <f t="shared" si="3"/>
        <v>0</v>
      </c>
      <c r="E91" s="23"/>
    </row>
    <row r="92" spans="1:5" ht="15" customHeight="1">
      <c r="A92" s="295"/>
      <c r="B92" s="9"/>
      <c r="C92" s="10"/>
      <c r="D92" s="13">
        <f t="shared" si="3"/>
        <v>0</v>
      </c>
      <c r="E92" s="23"/>
    </row>
    <row r="93" spans="1:5" ht="15" customHeight="1">
      <c r="A93" s="295"/>
      <c r="B93" s="9"/>
      <c r="C93" s="10"/>
      <c r="D93" s="13">
        <f t="shared" si="3"/>
        <v>0</v>
      </c>
      <c r="E93" s="22"/>
    </row>
    <row r="94" spans="1:5" ht="15" customHeight="1">
      <c r="A94" s="295"/>
      <c r="B94" s="9"/>
      <c r="C94" s="10"/>
      <c r="D94" s="13">
        <f t="shared" si="3"/>
        <v>0</v>
      </c>
      <c r="E94" s="22"/>
    </row>
    <row r="95" spans="1:5" ht="15" customHeight="1">
      <c r="A95" s="18" t="s">
        <v>121</v>
      </c>
      <c r="B95" s="480" t="s">
        <v>227</v>
      </c>
      <c r="C95" s="481"/>
      <c r="D95" s="5"/>
      <c r="E95" s="22"/>
    </row>
    <row r="96" spans="1:5" ht="15" customHeight="1">
      <c r="A96" s="4" t="s">
        <v>241</v>
      </c>
      <c r="B96" s="7"/>
      <c r="C96" s="10"/>
      <c r="D96" s="13">
        <f t="shared" si="3"/>
        <v>0</v>
      </c>
      <c r="E96" s="22"/>
    </row>
    <row r="97" spans="1:5" ht="15" customHeight="1">
      <c r="A97" s="295" t="s">
        <v>242</v>
      </c>
      <c r="B97" s="9"/>
      <c r="C97" s="10"/>
      <c r="D97" s="13">
        <f t="shared" si="3"/>
        <v>0</v>
      </c>
      <c r="E97" s="22"/>
    </row>
    <row r="98" spans="1:5" ht="15" customHeight="1">
      <c r="A98" s="295" t="s">
        <v>243</v>
      </c>
      <c r="B98" s="9"/>
      <c r="C98" s="10"/>
      <c r="D98" s="13">
        <f t="shared" si="3"/>
        <v>0</v>
      </c>
      <c r="E98" s="22"/>
    </row>
    <row r="99" spans="1:5" ht="15" customHeight="1">
      <c r="A99" s="295"/>
      <c r="B99" s="9"/>
      <c r="C99" s="10"/>
      <c r="D99" s="13">
        <f t="shared" si="3"/>
        <v>0</v>
      </c>
      <c r="E99" s="22"/>
    </row>
    <row r="100" spans="1:5" ht="15" customHeight="1">
      <c r="A100" s="295"/>
      <c r="B100" s="9"/>
      <c r="C100" s="10"/>
      <c r="D100" s="13">
        <f t="shared" si="3"/>
        <v>0</v>
      </c>
      <c r="E100" s="22"/>
    </row>
    <row r="101" spans="1:5" ht="15" customHeight="1">
      <c r="A101" s="295"/>
      <c r="B101" s="9"/>
      <c r="C101" s="10"/>
      <c r="D101" s="13">
        <f t="shared" si="3"/>
        <v>0</v>
      </c>
      <c r="E101" s="22"/>
    </row>
    <row r="102" spans="1:5" ht="15" customHeight="1">
      <c r="A102" s="295"/>
      <c r="B102" s="9"/>
      <c r="C102" s="10"/>
      <c r="D102" s="13">
        <f t="shared" si="3"/>
        <v>0</v>
      </c>
      <c r="E102" s="22"/>
    </row>
    <row r="103" spans="1:5" ht="15" customHeight="1">
      <c r="A103" s="18" t="s">
        <v>244</v>
      </c>
      <c r="B103" s="480" t="s">
        <v>227</v>
      </c>
      <c r="C103" s="481"/>
      <c r="D103" s="5"/>
      <c r="E103" s="22"/>
    </row>
    <row r="104" spans="1:5" ht="15" customHeight="1">
      <c r="A104" s="4" t="s">
        <v>245</v>
      </c>
      <c r="B104" s="7"/>
      <c r="C104" s="10"/>
      <c r="D104" s="13">
        <f t="shared" si="3"/>
        <v>0</v>
      </c>
      <c r="E104" s="22"/>
    </row>
    <row r="105" spans="1:5" ht="15" customHeight="1">
      <c r="A105" s="295" t="s">
        <v>246</v>
      </c>
      <c r="B105" s="9"/>
      <c r="C105" s="10"/>
      <c r="D105" s="13">
        <f t="shared" si="3"/>
        <v>0</v>
      </c>
      <c r="E105" s="22"/>
    </row>
    <row r="106" spans="1:5" ht="15" customHeight="1">
      <c r="A106" s="295" t="s">
        <v>247</v>
      </c>
      <c r="B106" s="9"/>
      <c r="C106" s="10"/>
      <c r="D106" s="13">
        <f t="shared" si="3"/>
        <v>0</v>
      </c>
      <c r="E106" s="22"/>
    </row>
    <row r="107" spans="1:5" ht="15" customHeight="1">
      <c r="A107" s="295" t="s">
        <v>248</v>
      </c>
      <c r="B107" s="9"/>
      <c r="C107" s="10"/>
      <c r="D107" s="13">
        <f t="shared" si="3"/>
        <v>0</v>
      </c>
      <c r="E107" s="22"/>
    </row>
    <row r="108" spans="1:5" ht="15" customHeight="1">
      <c r="A108" s="295" t="s">
        <v>249</v>
      </c>
      <c r="B108" s="9"/>
      <c r="C108" s="10"/>
      <c r="D108" s="13">
        <f t="shared" si="3"/>
        <v>0</v>
      </c>
      <c r="E108" s="22"/>
    </row>
    <row r="109" spans="1:5" ht="15" customHeight="1">
      <c r="A109" s="295" t="s">
        <v>250</v>
      </c>
      <c r="B109" s="9"/>
      <c r="C109" s="10"/>
      <c r="D109" s="13">
        <f t="shared" si="3"/>
        <v>0</v>
      </c>
      <c r="E109" s="22"/>
    </row>
    <row r="110" spans="1:5" ht="15" customHeight="1">
      <c r="A110" s="295" t="s">
        <v>251</v>
      </c>
      <c r="B110" s="9"/>
      <c r="C110" s="10"/>
      <c r="D110" s="13">
        <f t="shared" si="3"/>
        <v>0</v>
      </c>
      <c r="E110" s="22"/>
    </row>
    <row r="111" spans="1:5" ht="15" customHeight="1">
      <c r="A111" s="295"/>
      <c r="B111" s="9"/>
      <c r="C111" s="10"/>
      <c r="D111" s="13">
        <f t="shared" si="3"/>
        <v>0</v>
      </c>
      <c r="E111" s="22"/>
    </row>
    <row r="112" spans="1:5" ht="15" customHeight="1">
      <c r="A112" s="295"/>
      <c r="B112" s="9"/>
      <c r="C112" s="10"/>
      <c r="D112" s="13">
        <f t="shared" si="3"/>
        <v>0</v>
      </c>
      <c r="E112" s="22"/>
    </row>
    <row r="113" spans="1:5" ht="15" customHeight="1">
      <c r="A113" s="295"/>
      <c r="B113" s="9"/>
      <c r="C113" s="10"/>
      <c r="D113" s="13">
        <f t="shared" si="3"/>
        <v>0</v>
      </c>
      <c r="E113" s="22"/>
    </row>
    <row r="114" spans="1:5" customFormat="1" ht="15" customHeight="1">
      <c r="A114" s="282"/>
      <c r="B114" s="282"/>
      <c r="C114" s="282"/>
      <c r="D114" s="282"/>
      <c r="E114" s="282"/>
    </row>
    <row r="115" spans="1:5" customFormat="1" ht="21" customHeight="1">
      <c r="A115" s="282"/>
      <c r="B115" s="282"/>
      <c r="C115" s="282"/>
      <c r="D115" s="282"/>
      <c r="E115" s="282"/>
    </row>
    <row r="116" spans="1:5" customFormat="1" ht="12" customHeight="1">
      <c r="A116" s="282"/>
      <c r="B116" s="282"/>
      <c r="C116" s="282"/>
      <c r="D116" s="282"/>
      <c r="E116" s="282"/>
    </row>
    <row r="117" spans="1:5" ht="15" customHeight="1"/>
    <row r="118" spans="1:5" ht="15" customHeight="1"/>
    <row r="119" spans="1:5" ht="15" customHeight="1"/>
    <row r="120" spans="1:5" ht="15" customHeight="1"/>
    <row r="121" spans="1:5" ht="15" customHeight="1"/>
    <row r="122" spans="1:5" ht="15" customHeight="1"/>
    <row r="123" spans="1:5" ht="15" customHeight="1"/>
    <row r="124" spans="1:5" ht="15" customHeight="1"/>
    <row r="125" spans="1:5" ht="15" customHeight="1"/>
    <row r="126" spans="1:5" ht="15" customHeight="1"/>
    <row r="127" spans="1:5" ht="15" customHeight="1"/>
    <row r="128"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sheetProtection password="DBAD" sheet="1" objects="1" scenarios="1" selectLockedCells="1"/>
  <mergeCells count="12">
    <mergeCell ref="A1:E1"/>
    <mergeCell ref="B95:C95"/>
    <mergeCell ref="A2:E2"/>
    <mergeCell ref="B3:C3"/>
    <mergeCell ref="D3:D4"/>
    <mergeCell ref="B103:C103"/>
    <mergeCell ref="B59:C59"/>
    <mergeCell ref="E3:E4"/>
    <mergeCell ref="D59:D60"/>
    <mergeCell ref="E59:E60"/>
    <mergeCell ref="B75:C75"/>
    <mergeCell ref="B83:C83"/>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09375" defaultRowHeight="11.4"/>
  <cols>
    <col min="1" max="1" width="45.6640625" style="2" customWidth="1"/>
    <col min="2" max="4" width="11.6640625" style="2" customWidth="1"/>
    <col min="5" max="5" width="30.6640625" style="2" customWidth="1"/>
    <col min="6" max="6" width="53.5546875" style="2" customWidth="1"/>
    <col min="7" max="7" width="20.33203125" style="2" customWidth="1"/>
    <col min="8" max="16384" width="9.109375" style="2"/>
  </cols>
  <sheetData>
    <row r="1" spans="1:8" customFormat="1" ht="33.75" customHeight="1">
      <c r="A1" s="488" t="s">
        <v>252</v>
      </c>
      <c r="B1" s="489"/>
      <c r="C1" s="489"/>
      <c r="D1" s="489"/>
      <c r="E1" s="490"/>
    </row>
    <row r="2" spans="1:8" ht="15" customHeight="1">
      <c r="A2" s="179"/>
    </row>
    <row r="3" spans="1:8" ht="15" customHeight="1">
      <c r="G3" s="2" t="s">
        <v>253</v>
      </c>
      <c r="H3" s="2" t="s">
        <v>254</v>
      </c>
    </row>
    <row r="4" spans="1:8" ht="15" customHeight="1">
      <c r="G4" s="2" t="str">
        <f>IF(H4=0,"","Wages")</f>
        <v/>
      </c>
      <c r="H4" s="2">
        <f>SUM('Step 2 - Annual Cash Budget'!K21:K21)</f>
        <v>0</v>
      </c>
    </row>
    <row r="5" spans="1:8" ht="15" customHeight="1">
      <c r="G5" s="2" t="str">
        <f>IF(H5=0,"","AH &amp; Breeding")</f>
        <v/>
      </c>
      <c r="H5" s="2">
        <f>SUM('Step 2 - Annual Cash Budget'!K22:K23)</f>
        <v>0</v>
      </c>
    </row>
    <row r="6" spans="1:8" ht="15" customHeight="1">
      <c r="G6" s="2" t="str">
        <f>IF(H6=0,"","Maintenance &amp; Running")</f>
        <v/>
      </c>
      <c r="H6" s="2">
        <f>SUM('Step 2 - Annual Cash Budget'!K24:K25,'Step 2 - Annual Cash Budget'!K32:K32,'Step 2 - Annual Cash Budget'!K35:K35,'Step 2 - Annual Cash Budget'!K36:K36,'Step 2 - Annual Cash Budget'!K37:K37)</f>
        <v>0</v>
      </c>
    </row>
    <row r="7" spans="1:8" ht="15" customHeight="1">
      <c r="G7" s="2" t="str">
        <f>IF(H7=0,"","Feed")</f>
        <v/>
      </c>
      <c r="H7" s="2">
        <f>SUM('Step 2 - Annual Cash Budget'!K26:K30,'Step 2 - Annual Cash Budget'!K33:K34)</f>
        <v>0</v>
      </c>
    </row>
    <row r="8" spans="1:8" ht="15" customHeight="1">
      <c r="G8" s="2" t="str">
        <f>IF(H8=0,"","Fertiliser")</f>
        <v/>
      </c>
      <c r="H8" s="2">
        <f>SUM('Step 2 - Annual Cash Budget'!K31:K31)</f>
        <v>0</v>
      </c>
    </row>
    <row r="9" spans="1:8" ht="15" customHeight="1">
      <c r="G9" s="2" t="str">
        <f>IF(H9=0,"","Overheads")</f>
        <v/>
      </c>
      <c r="H9" s="2">
        <f>SUM('Step 2 - Annual Cash Budget'!K38:K41)</f>
        <v>0</v>
      </c>
    </row>
    <row r="10" spans="1:8" ht="15" customHeight="1">
      <c r="G10" s="2" t="str">
        <f>IF(H10=0,"","Rent")</f>
        <v/>
      </c>
      <c r="H10" s="2">
        <f>SUM('Step 2 - Annual Cash Budget'!K44:K44)</f>
        <v>0</v>
      </c>
    </row>
    <row r="11" spans="1:8" ht="15" customHeight="1">
      <c r="G11" s="2" t="str">
        <f>IF(H11=0,"","Interest")</f>
        <v/>
      </c>
      <c r="H11" s="2">
        <f>SUM('Step 2 - Annual Cash Budget'!K45:K47)</f>
        <v>0</v>
      </c>
    </row>
    <row r="12" spans="1:8" ht="15" customHeight="1">
      <c r="G12" s="2" t="str">
        <f>IF(H12=0,"","Tax")</f>
        <v/>
      </c>
      <c r="H12" s="2">
        <f>SUM('Step 2 - Annual Cash Budget'!K48:K48)</f>
        <v>0</v>
      </c>
    </row>
    <row r="13" spans="1:8" ht="15" customHeight="1">
      <c r="G13" s="2" t="str">
        <f>IF(H13=0,"","Drawings")</f>
        <v/>
      </c>
      <c r="H13" s="2">
        <f>SUM('Step 2 - Annual Cash Budget'!K49:K49)</f>
        <v>0</v>
      </c>
    </row>
    <row r="14" spans="1:8" ht="15" customHeight="1">
      <c r="G14" s="2" t="str">
        <f>IF(H14=0,"","CapEx")</f>
        <v/>
      </c>
      <c r="H14" s="2">
        <f>SUM('Step 2 - Annual Cash Budget'!K50:K50)</f>
        <v>0</v>
      </c>
    </row>
    <row r="15" spans="1:8" ht="15" customHeight="1">
      <c r="G15" s="2" t="str">
        <f>IF(H15=0,"","Other")</f>
        <v/>
      </c>
      <c r="H15" s="2">
        <f>SUM('Step 2 - Annual Cash Budget'!K43:K43)</f>
        <v>0</v>
      </c>
    </row>
    <row r="16" spans="1:8" ht="15" customHeight="1">
      <c r="G16" s="2" t="s">
        <v>255</v>
      </c>
      <c r="H16" s="2">
        <f>SUM(H4:H15)</f>
        <v>0</v>
      </c>
    </row>
    <row r="17" spans="7:9" ht="15" customHeight="1"/>
    <row r="18" spans="7:9" ht="15" customHeight="1"/>
    <row r="19" spans="7:9" ht="15" customHeight="1"/>
    <row r="20" spans="7:9" ht="15" customHeight="1"/>
    <row r="21" spans="7:9" ht="15" customHeight="1"/>
    <row r="22" spans="7:9" ht="15" customHeight="1"/>
    <row r="23" spans="7:9" ht="15" customHeight="1"/>
    <row r="24" spans="7:9" ht="15" customHeight="1">
      <c r="G24" s="2" t="s">
        <v>256</v>
      </c>
      <c r="H24" s="2" t="s">
        <v>157</v>
      </c>
      <c r="I24" s="2" t="s">
        <v>175</v>
      </c>
    </row>
    <row r="25" spans="7:9" ht="15" customHeight="1">
      <c r="G25" s="2" t="str">
        <f>'Step 5 - Monthly Actuals'!N5</f>
        <v>June</v>
      </c>
      <c r="H25" s="2">
        <f>'Step 5 - Monthly Actuals'!N55</f>
        <v>0</v>
      </c>
      <c r="I25" s="2">
        <f>'Step 5 - Monthly Actuals'!O55</f>
        <v>0</v>
      </c>
    </row>
    <row r="26" spans="7:9" ht="15" customHeight="1">
      <c r="G26" s="2" t="str">
        <f>'Step 5 - Monthly Actuals'!Q5</f>
        <v>July</v>
      </c>
      <c r="H26" s="2">
        <f>'Step 5 - Monthly Actuals'!Q55</f>
        <v>0</v>
      </c>
      <c r="I26" s="2">
        <f>'Step 5 - Monthly Actuals'!R55</f>
        <v>0</v>
      </c>
    </row>
    <row r="27" spans="7:9" ht="15" customHeight="1">
      <c r="G27" s="2" t="str">
        <f>'Step 5 - Monthly Actuals'!T5</f>
        <v>August</v>
      </c>
      <c r="H27" s="2">
        <f>'Step 5 - Monthly Actuals'!T55</f>
        <v>0</v>
      </c>
      <c r="I27" s="2">
        <f>'Step 5 - Monthly Actuals'!U55</f>
        <v>0</v>
      </c>
    </row>
    <row r="28" spans="7:9" ht="15" customHeight="1">
      <c r="G28" s="2" t="str">
        <f>'Step 5 - Monthly Actuals'!W5</f>
        <v>September</v>
      </c>
      <c r="H28" s="2">
        <f>'Step 5 - Monthly Actuals'!W55</f>
        <v>0</v>
      </c>
      <c r="I28" s="2">
        <f>'Step 5 - Monthly Actuals'!X55</f>
        <v>0</v>
      </c>
    </row>
    <row r="29" spans="7:9" ht="15" customHeight="1">
      <c r="G29" s="2" t="str">
        <f>'Step 5 - Monthly Actuals'!Z5</f>
        <v>October</v>
      </c>
      <c r="H29" s="2">
        <f>'Step 5 - Monthly Actuals'!Z55</f>
        <v>0</v>
      </c>
      <c r="I29" s="2">
        <f>'Step 5 - Monthly Actuals'!AA55</f>
        <v>0</v>
      </c>
    </row>
    <row r="30" spans="7:9" ht="15" customHeight="1">
      <c r="G30" s="2" t="str">
        <f>'Step 5 - Monthly Actuals'!AC5</f>
        <v>November</v>
      </c>
      <c r="H30" s="2">
        <f>'Step 5 - Monthly Actuals'!AC55</f>
        <v>0</v>
      </c>
      <c r="I30" s="2">
        <f>'Step 5 - Monthly Actuals'!AD55</f>
        <v>0</v>
      </c>
    </row>
    <row r="31" spans="7:9" ht="15" customHeight="1">
      <c r="G31" s="2" t="str">
        <f>'Step 5 - Monthly Actuals'!AF5</f>
        <v>December</v>
      </c>
      <c r="H31" s="2">
        <f>'Step 5 - Monthly Actuals'!AF55</f>
        <v>0</v>
      </c>
      <c r="I31" s="2">
        <f>'Step 5 - Monthly Actuals'!AG55</f>
        <v>0</v>
      </c>
    </row>
    <row r="32" spans="7:9" ht="15" customHeight="1">
      <c r="G32" s="2" t="str">
        <f>'Step 5 - Monthly Actuals'!AI5</f>
        <v>January</v>
      </c>
      <c r="H32" s="2">
        <f>'Step 5 - Monthly Actuals'!AI55</f>
        <v>0</v>
      </c>
      <c r="I32" s="2">
        <f>'Step 5 - Monthly Actuals'!AJ55</f>
        <v>0</v>
      </c>
    </row>
    <row r="33" spans="1:9" ht="15" customHeight="1">
      <c r="G33" s="2" t="str">
        <f>'Step 5 - Monthly Actuals'!AL5</f>
        <v>February</v>
      </c>
      <c r="H33" s="2">
        <f>'Step 5 - Monthly Actuals'!AL55</f>
        <v>0</v>
      </c>
      <c r="I33" s="2">
        <f>'Step 5 - Monthly Actuals'!AM55</f>
        <v>0</v>
      </c>
    </row>
    <row r="34" spans="1:9" ht="15" customHeight="1">
      <c r="G34" s="2" t="str">
        <f>'Step 5 - Monthly Actuals'!AO5</f>
        <v>March</v>
      </c>
      <c r="H34" s="2">
        <f>'Step 5 - Monthly Actuals'!AO55</f>
        <v>0</v>
      </c>
      <c r="I34" s="2">
        <f>'Step 5 - Monthly Actuals'!AP55</f>
        <v>0</v>
      </c>
    </row>
    <row r="35" spans="1:9" ht="15" customHeight="1">
      <c r="G35" s="2" t="str">
        <f>'Step 5 - Monthly Actuals'!AR5</f>
        <v>April</v>
      </c>
      <c r="H35" s="2">
        <f>'Step 5 - Monthly Actuals'!AR55</f>
        <v>0</v>
      </c>
      <c r="I35" s="2">
        <f>'Step 5 - Monthly Actuals'!AS55</f>
        <v>0</v>
      </c>
    </row>
    <row r="36" spans="1:9" ht="15" customHeight="1">
      <c r="G36" s="2" t="str">
        <f>'Step 5 - Monthly Actuals'!AU5</f>
        <v>May</v>
      </c>
      <c r="H36" s="2">
        <f>'Step 5 - Monthly Actuals'!AU55</f>
        <v>0</v>
      </c>
      <c r="I36" s="2">
        <f>'Step 5 - Monthly Actuals'!AV55</f>
        <v>0</v>
      </c>
    </row>
    <row r="37" spans="1:9" ht="15" customHeight="1">
      <c r="G37" s="2" t="s">
        <v>255</v>
      </c>
      <c r="H37" s="2">
        <f>SUM(H25:H36)</f>
        <v>0</v>
      </c>
      <c r="I37" s="2">
        <f>SUM(I25:I36)</f>
        <v>0</v>
      </c>
    </row>
    <row r="38" spans="1:9" ht="15" customHeight="1"/>
    <row r="39" spans="1:9" ht="15" customHeight="1"/>
    <row r="40" spans="1:9" ht="15" customHeight="1"/>
    <row r="41" spans="1:9" ht="15" customHeight="1"/>
    <row r="42" spans="1:9" ht="15" customHeight="1"/>
    <row r="43" spans="1:9" ht="15" customHeight="1"/>
    <row r="44" spans="1:9" ht="15" customHeight="1">
      <c r="A44" s="179"/>
    </row>
    <row r="45" spans="1:9" ht="15" customHeight="1"/>
    <row r="46" spans="1:9" ht="15" customHeight="1">
      <c r="G46" s="2" t="s">
        <v>256</v>
      </c>
      <c r="H46" s="2" t="s">
        <v>157</v>
      </c>
      <c r="I46" s="2" t="s">
        <v>175</v>
      </c>
    </row>
    <row r="47" spans="1:9" ht="15" customHeight="1">
      <c r="G47" s="2" t="str">
        <f>'Step 5 - Monthly Actuals'!N5</f>
        <v>June</v>
      </c>
      <c r="H47" s="2">
        <f>'Step 5 - Monthly Actuals'!N61</f>
        <v>0</v>
      </c>
      <c r="I47" s="2">
        <f>'Step 5 - Monthly Actuals'!O61</f>
        <v>0</v>
      </c>
    </row>
    <row r="48" spans="1:9" ht="15" customHeight="1">
      <c r="G48" s="2" t="str">
        <f>'Step 5 - Monthly Actuals'!Q5</f>
        <v>July</v>
      </c>
      <c r="H48" s="2">
        <f>'Step 5 - Monthly Actuals'!Q61</f>
        <v>0</v>
      </c>
      <c r="I48" s="2">
        <f>'Step 5 - Monthly Actuals'!R61</f>
        <v>0</v>
      </c>
    </row>
    <row r="49" spans="7:9" ht="15" customHeight="1">
      <c r="G49" s="2" t="str">
        <f>'Step 5 - Monthly Actuals'!T5</f>
        <v>August</v>
      </c>
      <c r="H49" s="2">
        <f>'Step 5 - Monthly Actuals'!T61</f>
        <v>0</v>
      </c>
      <c r="I49" s="2">
        <f>'Step 5 - Monthly Actuals'!U61</f>
        <v>0</v>
      </c>
    </row>
    <row r="50" spans="7:9" ht="15" customHeight="1">
      <c r="G50" s="2" t="str">
        <f>'Step 5 - Monthly Actuals'!W5</f>
        <v>September</v>
      </c>
      <c r="H50" s="2">
        <f>'Step 5 - Monthly Actuals'!W61</f>
        <v>0</v>
      </c>
      <c r="I50" s="2">
        <f>'Step 5 - Monthly Actuals'!X61</f>
        <v>0</v>
      </c>
    </row>
    <row r="51" spans="7:9" ht="15" customHeight="1">
      <c r="G51" s="2" t="str">
        <f>'Step 5 - Monthly Actuals'!Z5</f>
        <v>October</v>
      </c>
      <c r="H51" s="2">
        <f>'Step 5 - Monthly Actuals'!Z61</f>
        <v>0</v>
      </c>
      <c r="I51" s="2">
        <f>'Step 5 - Monthly Actuals'!AA61</f>
        <v>0</v>
      </c>
    </row>
    <row r="52" spans="7:9" ht="15" customHeight="1">
      <c r="G52" s="2" t="str">
        <f>'Step 5 - Monthly Actuals'!AC5</f>
        <v>November</v>
      </c>
      <c r="H52" s="2">
        <f>'Step 5 - Monthly Actuals'!AC61</f>
        <v>0</v>
      </c>
      <c r="I52" s="2">
        <f>'Step 5 - Monthly Actuals'!AD61</f>
        <v>0</v>
      </c>
    </row>
    <row r="53" spans="7:9" ht="15" customHeight="1">
      <c r="G53" s="2" t="str">
        <f>'Step 5 - Monthly Actuals'!AF5</f>
        <v>December</v>
      </c>
      <c r="H53" s="2">
        <f>'Step 5 - Monthly Actuals'!AF61</f>
        <v>0</v>
      </c>
      <c r="I53" s="2">
        <f>'Step 5 - Monthly Actuals'!AG61</f>
        <v>0</v>
      </c>
    </row>
    <row r="54" spans="7:9">
      <c r="G54" s="2" t="str">
        <f>'Step 5 - Monthly Actuals'!AI5</f>
        <v>January</v>
      </c>
      <c r="H54" s="2">
        <f>'Step 5 - Monthly Actuals'!AI61</f>
        <v>0</v>
      </c>
      <c r="I54" s="2">
        <f>'Step 5 - Monthly Actuals'!AJ61</f>
        <v>0</v>
      </c>
    </row>
    <row r="55" spans="7:9">
      <c r="G55" s="2" t="str">
        <f>'Step 5 - Monthly Actuals'!AL5</f>
        <v>February</v>
      </c>
      <c r="H55" s="2">
        <f>'Step 5 - Monthly Actuals'!AL61</f>
        <v>0</v>
      </c>
      <c r="I55" s="2">
        <f>'Step 5 - Monthly Actuals'!AM61</f>
        <v>0</v>
      </c>
    </row>
    <row r="56" spans="7:9">
      <c r="G56" s="2" t="str">
        <f>'Step 5 - Monthly Actuals'!AO5</f>
        <v>March</v>
      </c>
      <c r="H56" s="2">
        <f>'Step 5 - Monthly Actuals'!AO61</f>
        <v>0</v>
      </c>
      <c r="I56" s="2">
        <f>'Step 5 - Monthly Actuals'!AP61</f>
        <v>0</v>
      </c>
    </row>
    <row r="57" spans="7:9">
      <c r="G57" s="2" t="str">
        <f>'Step 5 - Monthly Actuals'!AR5</f>
        <v>April</v>
      </c>
      <c r="H57" s="2">
        <f>'Step 5 - Monthly Actuals'!AR61</f>
        <v>0</v>
      </c>
      <c r="I57" s="2">
        <f>'Step 5 - Monthly Actuals'!AS61</f>
        <v>0</v>
      </c>
    </row>
    <row r="58" spans="7:9">
      <c r="G58" s="2" t="str">
        <f>'Step 5 - Monthly Actuals'!AU5</f>
        <v>May</v>
      </c>
      <c r="H58" s="2">
        <f>'Step 5 - Monthly Actuals'!AU61</f>
        <v>0</v>
      </c>
      <c r="I58" s="2">
        <f>'Step 5 - Monthly Actuals'!AV61</f>
        <v>0</v>
      </c>
    </row>
    <row r="59" spans="7:9">
      <c r="G59" s="2" t="s">
        <v>255</v>
      </c>
      <c r="H59" s="2">
        <f>SUM(H47:H58)</f>
        <v>0</v>
      </c>
      <c r="I59" s="2">
        <f>SUM(I47:I58)</f>
        <v>0</v>
      </c>
    </row>
    <row r="68" spans="1:7">
      <c r="A68" s="179"/>
    </row>
    <row r="69" spans="1:7" customFormat="1" ht="36.75" customHeight="1">
      <c r="A69" s="432"/>
      <c r="B69" s="432"/>
      <c r="C69" s="432"/>
      <c r="D69" s="432"/>
      <c r="E69" s="432"/>
    </row>
    <row r="70" spans="1:7" customFormat="1" ht="14.4">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4.4"/>
  <cols>
    <col min="1" max="8" width="13.5546875" customWidth="1"/>
    <col min="9" max="9" width="16.5546875" customWidth="1"/>
    <col min="10" max="10" width="11.44140625" customWidth="1"/>
    <col min="11" max="11" width="13.33203125" bestFit="1" customWidth="1"/>
  </cols>
  <sheetData>
    <row r="2" spans="1:13" ht="15.6">
      <c r="I2" s="492" t="s">
        <v>257</v>
      </c>
      <c r="J2" s="492"/>
      <c r="K2" s="492"/>
      <c r="L2" s="492"/>
      <c r="M2" s="492"/>
    </row>
    <row r="3" spans="1:13">
      <c r="I3" s="493" t="s">
        <v>258</v>
      </c>
      <c r="J3" s="493"/>
      <c r="K3" s="493"/>
      <c r="L3" s="493"/>
      <c r="M3" s="493"/>
    </row>
    <row r="4" spans="1:13">
      <c r="I4" s="493"/>
      <c r="J4" s="493"/>
      <c r="K4" s="493"/>
      <c r="L4" s="493"/>
      <c r="M4" s="493"/>
    </row>
    <row r="5" spans="1:13">
      <c r="A5" s="62"/>
      <c r="I5" s="493"/>
      <c r="J5" s="493"/>
      <c r="K5" s="493"/>
      <c r="L5" s="493"/>
      <c r="M5" s="493"/>
    </row>
    <row r="6" spans="1:13">
      <c r="A6" s="62"/>
    </row>
    <row r="7" spans="1:13">
      <c r="A7" s="62"/>
      <c r="I7" s="310" t="s">
        <v>259</v>
      </c>
      <c r="J7" s="310"/>
      <c r="K7" s="183" t="s">
        <v>260</v>
      </c>
    </row>
    <row r="8" spans="1:13">
      <c r="A8" s="62"/>
      <c r="I8" s="63" t="s">
        <v>261</v>
      </c>
      <c r="J8" s="264">
        <v>165674</v>
      </c>
      <c r="K8" s="188">
        <f>SUM(K9:K20)</f>
        <v>1.0019999999999998</v>
      </c>
    </row>
    <row r="9" spans="1:13">
      <c r="A9" s="62"/>
      <c r="I9" s="63" t="s">
        <v>44</v>
      </c>
      <c r="J9" s="184">
        <f t="shared" ref="J9:J20" si="0">$J$8*K9</f>
        <v>1491.0659999999998</v>
      </c>
      <c r="K9" s="187">
        <v>8.9999999999999993E-3</v>
      </c>
    </row>
    <row r="10" spans="1:13">
      <c r="A10" s="62"/>
      <c r="I10" s="63" t="s">
        <v>45</v>
      </c>
      <c r="J10" s="184">
        <f t="shared" si="0"/>
        <v>1988.088</v>
      </c>
      <c r="K10" s="187">
        <v>1.2E-2</v>
      </c>
    </row>
    <row r="11" spans="1:13">
      <c r="I11" s="63" t="s">
        <v>46</v>
      </c>
      <c r="J11" s="184">
        <f t="shared" si="0"/>
        <v>10271.788</v>
      </c>
      <c r="K11" s="187">
        <v>6.2E-2</v>
      </c>
    </row>
    <row r="12" spans="1:13">
      <c r="I12" s="63" t="s">
        <v>47</v>
      </c>
      <c r="J12" s="184">
        <f t="shared" si="0"/>
        <v>19383.858</v>
      </c>
      <c r="K12" s="187">
        <v>0.11700000000000001</v>
      </c>
    </row>
    <row r="13" spans="1:13">
      <c r="I13" s="63" t="s">
        <v>48</v>
      </c>
      <c r="J13" s="184">
        <f t="shared" si="0"/>
        <v>23857.055999999997</v>
      </c>
      <c r="K13" s="187">
        <v>0.14399999999999999</v>
      </c>
    </row>
    <row r="14" spans="1:13">
      <c r="I14" s="63" t="s">
        <v>49</v>
      </c>
      <c r="J14" s="184">
        <f t="shared" si="0"/>
        <v>21868.968000000001</v>
      </c>
      <c r="K14" s="187">
        <v>0.13200000000000001</v>
      </c>
    </row>
    <row r="15" spans="1:13">
      <c r="I15" s="63" t="s">
        <v>50</v>
      </c>
      <c r="J15" s="184">
        <f t="shared" si="0"/>
        <v>20046.554</v>
      </c>
      <c r="K15" s="187">
        <v>0.121</v>
      </c>
    </row>
    <row r="16" spans="1:13">
      <c r="I16" s="63" t="s">
        <v>51</v>
      </c>
      <c r="J16" s="184">
        <f t="shared" si="0"/>
        <v>18389.813999999998</v>
      </c>
      <c r="K16" s="187">
        <v>0.111</v>
      </c>
    </row>
    <row r="17" spans="9:13">
      <c r="I17" s="63" t="s">
        <v>52</v>
      </c>
      <c r="J17" s="184">
        <f t="shared" si="0"/>
        <v>14579.312</v>
      </c>
      <c r="K17" s="187">
        <v>8.7999999999999995E-2</v>
      </c>
    </row>
    <row r="18" spans="9:13">
      <c r="I18" s="63" t="s">
        <v>53</v>
      </c>
      <c r="J18" s="184">
        <f t="shared" si="0"/>
        <v>14247.963999999998</v>
      </c>
      <c r="K18" s="187">
        <v>8.5999999999999993E-2</v>
      </c>
    </row>
    <row r="19" spans="9:13">
      <c r="I19" s="63" t="s">
        <v>54</v>
      </c>
      <c r="J19" s="184">
        <f t="shared" si="0"/>
        <v>12094.201999999999</v>
      </c>
      <c r="K19" s="187">
        <v>7.2999999999999995E-2</v>
      </c>
    </row>
    <row r="20" spans="9:13">
      <c r="I20" s="63" t="s">
        <v>55</v>
      </c>
      <c r="J20" s="184">
        <f t="shared" si="0"/>
        <v>7786.6779999999999</v>
      </c>
      <c r="K20" s="187">
        <v>4.7E-2</v>
      </c>
    </row>
    <row r="24" spans="9:13" ht="15.6">
      <c r="I24" s="492">
        <f>'Step 2 - Annual Cash Budget'!B2</f>
        <v>0</v>
      </c>
      <c r="J24" s="492"/>
      <c r="K24" s="492"/>
      <c r="L24" s="492"/>
      <c r="M24" s="492"/>
    </row>
    <row r="26" spans="9:13">
      <c r="I26" s="310" t="s">
        <v>259</v>
      </c>
      <c r="J26" s="310"/>
      <c r="K26" s="183" t="s">
        <v>260</v>
      </c>
    </row>
    <row r="27" spans="9:13">
      <c r="I27" s="63" t="s">
        <v>261</v>
      </c>
      <c r="J27" s="189">
        <f>'Step 1 - Milk Income'!S11</f>
        <v>0</v>
      </c>
      <c r="K27" s="188" t="e">
        <f>SUM(K28:K39)</f>
        <v>#DIV/0!</v>
      </c>
    </row>
    <row r="28" spans="9:13">
      <c r="I28" s="63" t="s">
        <v>44</v>
      </c>
      <c r="J28" s="189">
        <f>'Step 1 - Milk Income'!B$11</f>
        <v>0</v>
      </c>
      <c r="K28" s="190" t="e">
        <f>J28/$J$27</f>
        <v>#DIV/0!</v>
      </c>
    </row>
    <row r="29" spans="9:13">
      <c r="I29" s="63" t="s">
        <v>45</v>
      </c>
      <c r="J29" s="189">
        <f>'Step 1 - Milk Income'!C$11</f>
        <v>0</v>
      </c>
      <c r="K29" s="190" t="e">
        <f t="shared" ref="K29:K39" si="1">J29/$J$27</f>
        <v>#DIV/0!</v>
      </c>
    </row>
    <row r="30" spans="9:13">
      <c r="I30" s="63" t="s">
        <v>46</v>
      </c>
      <c r="J30" s="189">
        <f>'Step 1 - Milk Income'!D$11</f>
        <v>0</v>
      </c>
      <c r="K30" s="190" t="e">
        <f t="shared" si="1"/>
        <v>#DIV/0!</v>
      </c>
    </row>
    <row r="31" spans="9:13">
      <c r="I31" s="63" t="s">
        <v>47</v>
      </c>
      <c r="J31" s="189">
        <f>'Step 1 - Milk Income'!E$11</f>
        <v>0</v>
      </c>
      <c r="K31" s="190" t="e">
        <f t="shared" si="1"/>
        <v>#DIV/0!</v>
      </c>
    </row>
    <row r="32" spans="9:13">
      <c r="I32" s="63" t="s">
        <v>48</v>
      </c>
      <c r="J32" s="189">
        <f>'Step 1 - Milk Income'!F$11</f>
        <v>0</v>
      </c>
      <c r="K32" s="190" t="e">
        <f t="shared" si="1"/>
        <v>#DIV/0!</v>
      </c>
    </row>
    <row r="33" spans="9:13">
      <c r="I33" s="63" t="s">
        <v>49</v>
      </c>
      <c r="J33" s="189">
        <f>'Step 1 - Milk Income'!G$11</f>
        <v>0</v>
      </c>
      <c r="K33" s="190" t="e">
        <f t="shared" si="1"/>
        <v>#DIV/0!</v>
      </c>
    </row>
    <row r="34" spans="9:13">
      <c r="I34" s="63" t="s">
        <v>50</v>
      </c>
      <c r="J34" s="189">
        <f>'Step 1 - Milk Income'!H$11</f>
        <v>0</v>
      </c>
      <c r="K34" s="190" t="e">
        <f t="shared" si="1"/>
        <v>#DIV/0!</v>
      </c>
    </row>
    <row r="35" spans="9:13">
      <c r="I35" s="63" t="s">
        <v>51</v>
      </c>
      <c r="J35" s="189">
        <f>'Step 1 - Milk Income'!I$11</f>
        <v>0</v>
      </c>
      <c r="K35" s="190" t="e">
        <f t="shared" si="1"/>
        <v>#DIV/0!</v>
      </c>
    </row>
    <row r="36" spans="9:13">
      <c r="I36" s="63" t="s">
        <v>52</v>
      </c>
      <c r="J36" s="189">
        <f>'Step 1 - Milk Income'!J$11</f>
        <v>0</v>
      </c>
      <c r="K36" s="190" t="e">
        <f t="shared" si="1"/>
        <v>#DIV/0!</v>
      </c>
    </row>
    <row r="37" spans="9:13">
      <c r="I37" s="63" t="s">
        <v>53</v>
      </c>
      <c r="J37" s="189">
        <f>'Step 1 - Milk Income'!K$11</f>
        <v>0</v>
      </c>
      <c r="K37" s="190" t="e">
        <f t="shared" si="1"/>
        <v>#DIV/0!</v>
      </c>
    </row>
    <row r="38" spans="9:13">
      <c r="I38" s="63" t="s">
        <v>54</v>
      </c>
      <c r="J38" s="189">
        <f>'Step 1 - Milk Income'!L$11</f>
        <v>0</v>
      </c>
      <c r="K38" s="190" t="e">
        <f t="shared" si="1"/>
        <v>#DIV/0!</v>
      </c>
    </row>
    <row r="39" spans="9:13">
      <c r="I39" s="63" t="s">
        <v>55</v>
      </c>
      <c r="J39" s="189">
        <f>'Step 1 - Milk Income'!M$11</f>
        <v>0</v>
      </c>
      <c r="K39" s="190" t="e">
        <f t="shared" si="1"/>
        <v>#DIV/0!</v>
      </c>
    </row>
    <row r="46" spans="9:13" ht="15.6">
      <c r="I46" s="492">
        <f>'Step 2 - Annual Cash Budget'!B2</f>
        <v>0</v>
      </c>
      <c r="J46" s="492"/>
      <c r="K46" s="492"/>
      <c r="L46" s="492"/>
      <c r="M46" s="492"/>
    </row>
    <row r="48" spans="9:13">
      <c r="I48" s="310" t="s">
        <v>259</v>
      </c>
      <c r="J48" s="310"/>
      <c r="K48" s="183" t="s">
        <v>260</v>
      </c>
    </row>
    <row r="49" spans="9:11">
      <c r="I49" s="63" t="s">
        <v>261</v>
      </c>
      <c r="J49" s="189">
        <f>'Step 1 - Milk Income'!S13</f>
        <v>0</v>
      </c>
      <c r="K49" s="188" t="e">
        <f>SUM(K50:K61)</f>
        <v>#DIV/0!</v>
      </c>
    </row>
    <row r="50" spans="9:11">
      <c r="I50" s="63" t="s">
        <v>44</v>
      </c>
      <c r="J50" s="189">
        <f>'Step 1 - Milk Income'!B13</f>
        <v>0</v>
      </c>
      <c r="K50" s="190" t="e">
        <f t="shared" ref="K50:K61" si="2">J50/$J$49</f>
        <v>#DIV/0!</v>
      </c>
    </row>
    <row r="51" spans="9:11">
      <c r="I51" s="63" t="s">
        <v>45</v>
      </c>
      <c r="J51" s="189">
        <f>'Step 1 - Milk Income'!C$13</f>
        <v>0</v>
      </c>
      <c r="K51" s="190" t="e">
        <f t="shared" si="2"/>
        <v>#DIV/0!</v>
      </c>
    </row>
    <row r="52" spans="9:11">
      <c r="I52" s="63" t="s">
        <v>46</v>
      </c>
      <c r="J52" s="189">
        <f>'Step 1 - Milk Income'!D$13</f>
        <v>0</v>
      </c>
      <c r="K52" s="190" t="e">
        <f t="shared" si="2"/>
        <v>#DIV/0!</v>
      </c>
    </row>
    <row r="53" spans="9:11">
      <c r="I53" s="63" t="s">
        <v>47</v>
      </c>
      <c r="J53" s="189">
        <f>'Step 1 - Milk Income'!E$13</f>
        <v>0</v>
      </c>
      <c r="K53" s="190" t="e">
        <f t="shared" si="2"/>
        <v>#DIV/0!</v>
      </c>
    </row>
    <row r="54" spans="9:11">
      <c r="I54" s="63" t="s">
        <v>48</v>
      </c>
      <c r="J54" s="189">
        <f>'Step 1 - Milk Income'!F$13</f>
        <v>0</v>
      </c>
      <c r="K54" s="190" t="e">
        <f t="shared" si="2"/>
        <v>#DIV/0!</v>
      </c>
    </row>
    <row r="55" spans="9:11">
      <c r="I55" s="63" t="s">
        <v>49</v>
      </c>
      <c r="J55" s="189">
        <f>'Step 1 - Milk Income'!G$13</f>
        <v>0</v>
      </c>
      <c r="K55" s="190" t="e">
        <f t="shared" si="2"/>
        <v>#DIV/0!</v>
      </c>
    </row>
    <row r="56" spans="9:11">
      <c r="I56" s="63" t="s">
        <v>50</v>
      </c>
      <c r="J56" s="189">
        <f>'Step 1 - Milk Income'!H$13</f>
        <v>0</v>
      </c>
      <c r="K56" s="190" t="e">
        <f t="shared" si="2"/>
        <v>#DIV/0!</v>
      </c>
    </row>
    <row r="57" spans="9:11">
      <c r="I57" s="63" t="s">
        <v>51</v>
      </c>
      <c r="J57" s="189">
        <f>'Step 1 - Milk Income'!I$13</f>
        <v>0</v>
      </c>
      <c r="K57" s="190" t="e">
        <f t="shared" si="2"/>
        <v>#DIV/0!</v>
      </c>
    </row>
    <row r="58" spans="9:11">
      <c r="I58" s="63" t="s">
        <v>52</v>
      </c>
      <c r="J58" s="189">
        <f>'Step 1 - Milk Income'!J$13</f>
        <v>0</v>
      </c>
      <c r="K58" s="190" t="e">
        <f t="shared" si="2"/>
        <v>#DIV/0!</v>
      </c>
    </row>
    <row r="59" spans="9:11">
      <c r="I59" s="63" t="s">
        <v>53</v>
      </c>
      <c r="J59" s="189">
        <f>'Step 1 - Milk Income'!K$13</f>
        <v>0</v>
      </c>
      <c r="K59" s="190" t="e">
        <f t="shared" si="2"/>
        <v>#DIV/0!</v>
      </c>
    </row>
    <row r="60" spans="9:11">
      <c r="I60" s="63" t="s">
        <v>54</v>
      </c>
      <c r="J60" s="189">
        <f>'Step 1 - Milk Income'!L$13</f>
        <v>0</v>
      </c>
      <c r="K60" s="190" t="e">
        <f t="shared" si="2"/>
        <v>#DIV/0!</v>
      </c>
    </row>
    <row r="61" spans="9:11">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Paul Bird</cp:lastModifiedBy>
  <cp:revision/>
  <dcterms:created xsi:type="dcterms:W3CDTF">2013-10-13T23:23:31Z</dcterms:created>
  <dcterms:modified xsi:type="dcterms:W3CDTF">2025-06-09T09:04:50Z</dcterms:modified>
  <cp:category/>
  <cp:contentStatus/>
</cp:coreProperties>
</file>