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fn.SINGLE" hidden="1">#NAME?</definedName>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'Instructions'!$A$1:$G$35</definedName>
    <definedName name="_xlnm.Print_Area" localSheetId="1">'Step 1 - Milk Income'!$A$1:$N$16</definedName>
    <definedName name="_xlnm.Print_Area" localSheetId="2">'Step 2 - Annual Cash Budget'!$A$1:$AA$53</definedName>
    <definedName name="_xlnm.Print_Area" localSheetId="3">'Step 3 - Sensitivity Table'!$A$1:$K$27</definedName>
    <definedName name="_xlnm.Print_Area" localSheetId="4">'Step 4 - Forecast Budget'!$A$1:$X$62</definedName>
    <definedName name="_xlnm.Print_Area" localSheetId="5">'Step 5 - Monthly Actuals'!$A$1:$AW$63</definedName>
  </definedNames>
  <calcPr fullCalcOnLoad="1"/>
</workbook>
</file>

<file path=xl/comments2.xml><?xml version="1.0" encoding="utf-8"?>
<comments xmlns="http://schemas.openxmlformats.org/spreadsheetml/2006/main">
  <authors>
    <author>ballantynel</author>
  </authors>
  <commentList>
    <comment ref="A9" authorId="0">
      <text>
        <r>
          <rPr>
            <b/>
            <sz val="9"/>
            <rFont val="Arial"/>
            <family val="2"/>
          </rPr>
          <t>Estimated kgs milksolids produced each month</t>
        </r>
        <r>
          <rPr>
            <sz val="9"/>
            <rFont val="Arial"/>
            <family val="2"/>
          </rPr>
          <t xml:space="preserve">
Source this information from the OCD Payment Predictor - Page 1 (Milk Solids Kg line) as provided by your OCD Representative</t>
        </r>
      </text>
    </comment>
    <comment ref="A11" authorId="0">
      <text>
        <r>
          <rPr>
            <b/>
            <sz val="9"/>
            <rFont val="Arial"/>
            <family val="2"/>
          </rPr>
          <t>Monthly Farm Total</t>
        </r>
        <r>
          <rPr>
            <sz val="9"/>
            <rFont val="Arial"/>
            <family val="2"/>
          </rPr>
          <t xml:space="preserve">
Source this information from the OCD Payment Predictor - Page 2 (Farm Total line) as provided by your OCD Representative</t>
        </r>
      </text>
    </comment>
  </commentList>
</comments>
</file>

<file path=xl/comments3.xml><?xml version="1.0" encoding="utf-8"?>
<comments xmlns="http://schemas.openxmlformats.org/spreadsheetml/2006/main">
  <authors>
    <author>fishera</author>
    <author>Anne Bird</author>
    <author>User</author>
    <author>Angie Fisher</author>
  </authors>
  <commentList>
    <comment ref="A10" authorId="0">
      <text>
        <r>
          <rPr>
            <sz val="8"/>
            <rFont val="Tahoma"/>
            <family val="2"/>
          </rPr>
          <t>If already taxed then do not include when estimating tax below.</t>
        </r>
      </text>
    </comment>
    <comment ref="A13" authorId="1">
      <text>
        <r>
          <rPr>
            <sz val="8"/>
            <rFont val="Arial"/>
            <family val="2"/>
          </rPr>
          <t>If already taxed then do not include when estimating tax below.</t>
        </r>
      </text>
    </comment>
    <comment ref="E7" authorId="2">
      <text>
        <r>
          <rPr>
            <b/>
            <sz val="9"/>
            <rFont val="Arial"/>
            <family val="2"/>
          </rPr>
          <t>Milksolids total kgMS</t>
        </r>
        <r>
          <rPr>
            <sz val="9"/>
            <rFont val="Arial"/>
            <family val="2"/>
          </rPr>
          <t xml:space="preserve">
Source this figure from the OCD Payment Predictor - Page 1 (Season Totals) as provided by your OCD Representative</t>
        </r>
      </text>
    </comment>
    <comment ref="G3" authorId="3">
      <text>
        <r>
          <rPr>
            <sz val="9"/>
            <rFont val="Tahoma"/>
            <family val="2"/>
          </rPr>
          <t>Input number of cows on farm</t>
        </r>
      </text>
    </comment>
    <comment ref="I3" authorId="3">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s>
  <commentList>
    <comment ref="A5" authorId="0">
      <text>
        <r>
          <rPr>
            <sz val="9"/>
            <rFont val="Arial"/>
            <family val="2"/>
          </rPr>
          <t>Allocate income in months it is received, not produced</t>
        </r>
      </text>
    </comment>
    <comment ref="A18" authorId="0">
      <text>
        <r>
          <rPr>
            <sz val="9"/>
            <rFont val="Arial"/>
            <family val="2"/>
          </rPr>
          <t xml:space="preserve">Allocate expenses in months they are paid
</t>
        </r>
      </text>
    </comment>
    <comment ref="E43" authorId="1">
      <text>
        <r>
          <rPr>
            <sz val="9"/>
            <rFont val="Arial"/>
            <family val="2"/>
          </rPr>
          <t>Enter your overdraft interest rate in this yellow box</t>
        </r>
        <r>
          <rPr>
            <sz val="8"/>
            <rFont val="Tahoma"/>
            <family val="2"/>
          </rPr>
          <t xml:space="preserve">
</t>
        </r>
      </text>
    </comment>
    <comment ref="G43" authorId="1">
      <text>
        <r>
          <rPr>
            <sz val="9"/>
            <rFont val="Arial"/>
            <family val="2"/>
          </rPr>
          <t>Overdraft interest calculated for average balance from previous month</t>
        </r>
      </text>
    </comment>
    <comment ref="M43" authorId="1">
      <text>
        <r>
          <rPr>
            <sz val="9"/>
            <rFont val="Arial"/>
            <family val="2"/>
          </rPr>
          <t>Enter May overdraft interest</t>
        </r>
      </text>
    </comment>
    <comment ref="M51" authorId="0">
      <text>
        <r>
          <rPr>
            <sz val="9"/>
            <rFont val="Arial"/>
            <family val="2"/>
          </rPr>
          <t>If paying GST 2-monthly you will have GST for April and May to pay here in June.</t>
        </r>
      </text>
    </comment>
    <comment ref="M56" authorId="0">
      <text>
        <r>
          <rPr>
            <sz val="9"/>
            <rFont val="Arial"/>
            <family val="2"/>
          </rPr>
          <t xml:space="preserve">Enter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6" authorId="0">
      <text>
        <r>
          <rPr>
            <sz val="8"/>
            <rFont val="Arial"/>
            <family val="2"/>
          </rPr>
          <t xml:space="preserve">Enter actual opening bank balance here
</t>
        </r>
      </text>
    </comment>
    <comment ref="A11" authorId="1">
      <text>
        <r>
          <rPr>
            <sz val="8"/>
            <rFont val="Tahoma"/>
            <family val="2"/>
          </rPr>
          <t>If already taxed then do not include when estimating tax below.</t>
        </r>
      </text>
    </comment>
    <comment ref="A14"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<sst xmlns="http://schemas.openxmlformats.org/spreadsheetml/2006/main" count="475" uniqueCount="289">
  <si>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</si>
  <si>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</si>
  <si>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</si>
  <si>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</si>
  <si>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</si>
  <si>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</si>
  <si>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</si>
  <si>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</si>
  <si>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</si>
  <si>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</si>
  <si>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</si>
  <si>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</si>
  <si>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</si>
  <si>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</si>
  <si>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</si>
  <si>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</si>
  <si>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</si>
  <si>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</si>
  <si>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</si>
  <si>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</si>
  <si>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</si>
  <si>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</si>
  <si>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</si>
  <si>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</si>
  <si>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</si>
  <si>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</si>
  <si>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</si>
  <si>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</si>
  <si>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</si>
  <si>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</si>
  <si>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</si>
  <si>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</si>
  <si>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</si>
  <si>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</si>
  <si>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</si>
  <si>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</si>
  <si>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</si>
  <si>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</si>
  <si>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</si>
  <si>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</si>
  <si>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</si>
  <si>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</si>
  <si>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</si>
  <si>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</si>
  <si>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</si>
  <si>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</si>
  <si>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</si>
  <si>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</si>
  <si>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</si>
  <si>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</si>
  <si>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</si>
  <si>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</si>
  <si>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</si>
  <si>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</si>
  <si>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</si>
  <si>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</si>
  <si>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</si>
  <si>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</si>
  <si>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</si>
  <si>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</si>
  <si>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</si>
  <si>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</si>
  <si>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</si>
  <si>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</si>
  <si>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</si>
  <si>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</si>
  <si>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</si>
  <si>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</si>
  <si>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</si>
  <si>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</si>
  <si>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</si>
  <si>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</si>
  <si>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</si>
  <si>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</si>
  <si>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</si>
  <si>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</si>
  <si>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</si>
  <si>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</si>
  <si>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</si>
  <si>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</si>
  <si>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</si>
  <si>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</si>
  <si>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</si>
  <si>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</si>
  <si>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</si>
  <si>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</si>
  <si>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</si>
  <si>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</si>
  <si>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</si>
  <si>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</si>
  <si>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</si>
  <si>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</si>
  <si>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</si>
  <si>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</si>
  <si>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</si>
  <si>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</si>
  <si>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</si>
  <si>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</si>
  <si>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</si>
  <si>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</si>
  <si>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</si>
  <si>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</si>
  <si>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</si>
  <si>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</si>
  <si>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</si>
  <si>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</si>
  <si>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</si>
  <si>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</si>
  <si>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</si>
  <si>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</si>
  <si>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</si>
  <si>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</si>
  <si>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</si>
  <si>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</si>
  <si>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</si>
  <si>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</si>
  <si>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</si>
  <si>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</si>
  <si>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</si>
  <si>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</si>
  <si>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</si>
  <si>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</si>
  <si>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</si>
  <si>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</si>
  <si>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</si>
  <si>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</si>
  <si>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</si>
  <si>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</si>
  <si>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</si>
  <si>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</si>
  <si>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</si>
  <si>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</si>
  <si>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</si>
  <si>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</si>
  <si>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</si>
  <si>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</si>
  <si>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</si>
  <si>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</si>
  <si>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</si>
  <si>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</si>
  <si>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</si>
  <si>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</si>
  <si>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</si>
  <si>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</si>
  <si>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</si>
  <si>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</si>
  <si>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</si>
  <si>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</si>
  <si>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</si>
  <si>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</si>
  <si>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</si>
  <si>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</si>
  <si>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</si>
  <si>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</si>
  <si>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</si>
  <si>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</si>
  <si>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</si>
  <si>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Cumulative production</t>
  </si>
  <si>
    <t>Milksolids sold</t>
  </si>
  <si>
    <t xml:space="preserve"> Monthly Cashflow Budget</t>
  </si>
  <si>
    <t>Budget period</t>
  </si>
  <si>
    <t>Farm details:</t>
  </si>
  <si>
    <r>
      <t xml:space="preserve">Income  </t>
    </r>
    <r>
      <rPr>
        <sz val="8"/>
        <color indexed="9"/>
        <rFont val="Arial"/>
        <family val="2"/>
      </rPr>
      <t xml:space="preserve"> </t>
    </r>
  </si>
  <si>
    <t>Annual Total $</t>
  </si>
  <si>
    <t>Check 
column</t>
  </si>
  <si>
    <t>Budget</t>
  </si>
  <si>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</si>
  <si>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</si>
  <si>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</si>
  <si>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</si>
  <si>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</si>
  <si>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</si>
  <si>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</si>
  <si>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</si>
  <si>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</si>
  <si>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</si>
  <si>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</si>
  <si>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</si>
  <si>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</si>
  <si>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</si>
  <si>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</si>
  <si>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</si>
  <si>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</si>
  <si>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</si>
  <si>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</si>
  <si>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</si>
  <si>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</si>
  <si>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</si>
  <si>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</si>
  <si>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</si>
  <si>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</si>
  <si>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</si>
  <si>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</si>
  <si>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</si>
  <si>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</si>
  <si>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</si>
  <si>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</si>
  <si>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</si>
  <si>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</si>
  <si>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</si>
  <si>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</si>
  <si>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</si>
  <si>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</si>
  <si>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</si>
  <si>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</si>
  <si>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Sensitivity Table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</si>
  <si>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</si>
  <si>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</si>
  <si>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</si>
  <si>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</si>
  <si>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</si>
  <si>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</si>
  <si>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</si>
  <si>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</si>
  <si>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</si>
  <si>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</si>
  <si>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</si>
  <si>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</si>
  <si>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</si>
  <si>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</si>
  <si>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</si>
  <si>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</si>
  <si>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</si>
  <si>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</si>
  <si>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</si>
  <si>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</si>
  <si>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</si>
  <si>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</si>
  <si>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</si>
  <si>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</si>
  <si>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</si>
  <si>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</si>
  <si>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</si>
  <si>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</si>
  <si>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</si>
  <si>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</si>
  <si>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</si>
  <si>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</si>
  <si>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</si>
  <si>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</si>
  <si>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</si>
  <si>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</si>
  <si>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</si>
  <si>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</si>
  <si>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</si>
  <si>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</si>
  <si>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</si>
  <si>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</si>
  <si>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</si>
  <si>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</si>
  <si>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</si>
  <si>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</si>
  <si>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</si>
  <si>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If you know or want to estimate monthly production based on the % of milk produced each month you can use the following table or adjust the percentages to suit.</t>
  </si>
  <si>
    <t>Calculator -  Monthly Percentage of milk production</t>
  </si>
  <si>
    <t>Milk curve graph                           - click here</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</si>
  <si>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</si>
  <si>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</si>
  <si>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</si>
  <si>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</si>
  <si>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</si>
  <si>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</si>
  <si>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</si>
  <si>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</si>
  <si>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</si>
  <si>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</si>
  <si>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r>
      <rPr>
        <sz val="9"/>
        <color indexed="8"/>
        <rFont val="Wingdings"/>
        <family val="0"/>
      </rPr>
      <t xml:space="preserve"> </t>
    </r>
    <r>
      <rPr>
        <sz val="9"/>
        <color indexed="8"/>
        <rFont val="Arial"/>
        <family val="2"/>
      </rPr>
      <t>Enter your monthly milksolids sold and your monthly payout from your OCD Payment Predictor. Instructions on the worksheet.</t>
    </r>
  </si>
  <si>
    <t xml:space="preserve">   -  Milk Income worksheet to enter monthly milksolids income and your monthly payout</t>
  </si>
  <si>
    <t>Milksolids total</t>
  </si>
  <si>
    <t>Milksolids        total</t>
  </si>
  <si>
    <r>
      <rPr>
        <sz val="12"/>
        <color indexed="8"/>
        <rFont val="Wingdings"/>
        <family val="0"/>
      </rPr>
      <t></t>
    </r>
    <r>
      <rPr>
        <sz val="9"/>
        <color indexed="8"/>
        <rFont val="Arial"/>
        <family val="2"/>
      </rPr>
      <t xml:space="preserve">  If you pay GST monthly or 6-monthly the actuals sheet needs to be adjusted in Row 50. If you are unsure or have difficulty please contact DairyNZ.</t>
    </r>
  </si>
  <si>
    <t>GST is calculated for each month on income and expenses. Manually enter the GST payment or refund for the month of May in the June cell (M51)– pictured with a pop up comments box below.</t>
  </si>
  <si>
    <t>To calculate a monthly refund or payment put a new formula in the July GST payment / (refund) cell (N51):</t>
  </si>
  <si>
    <t xml:space="preserve">     =M15-M50</t>
  </si>
  <si>
    <t>GST is calculated for each month on income and expenses. Manually enter any GST payment or refund for the month in the June cell (M51)– pictured with a pop up comments box below.</t>
  </si>
  <si>
    <t>To calculate a six-monthly refund/ payment change the formula in the December GST payment / (refund) cell (S51):</t>
  </si>
  <si>
    <t xml:space="preserve">    =(SUM(M15:R15))-(SUM(M50:R50))</t>
  </si>
  <si>
    <t xml:space="preserve"> Copy this new formula and put it outside the budget (Y51) if you want to calculate GST to be paid/refunded for June of the following year.</t>
  </si>
  <si>
    <t>You will have formulas for two-monthly GST in the spreadsheet that need to be deleted, delete the formulas in August (O51), October (Q51), February (U51) and April (W51).</t>
  </si>
  <si>
    <t>Source this information from the OCD Payment Predictor as provided by your OCD Representative (contact details available at www.opencountry.co.nz).</t>
  </si>
  <si>
    <t>Step 1 - Milk income</t>
  </si>
  <si>
    <t>Step 2 - Annual Cash Budget</t>
  </si>
  <si>
    <t>Step 3 - Sensitivity Table</t>
  </si>
  <si>
    <t xml:space="preserve">   -  Annual Cash Budget</t>
  </si>
  <si>
    <t xml:space="preserve">   -  Milk supply curve</t>
  </si>
  <si>
    <t>Farm Total $</t>
  </si>
  <si>
    <t>Your Total $</t>
  </si>
  <si>
    <t>INSTRUCTIONS: Fill in the yellow boxes. Payments from row 12 link to the Annual and Forecast budgets.</t>
  </si>
  <si>
    <t>Other dairy income (tax paid) e.g. farm cottage rent, rebates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</si>
</sst>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_-* #,##0.0_-;\-* #,##0.0_-;_-* &quot;-&quot;?_-;_-@_-"/>
    <numFmt numFmtId="180" formatCode="&quot;$&quot;#,##0.0"/>
    <numFmt numFmtId="181" formatCode="[$-1409]dddd\,\ d\ mmmm\,\ yyyy"/>
    <numFmt numFmtId="182" formatCode="#,##0.0"/>
    <numFmt numFmtId="183" formatCode="_-* #,##0.0_-;\-* #,##0.0_-;_-* &quot;-&quot;??_-;_-@_-"/>
  </numFmts>
  <fonts count="124">
    <font>
      <sz val="11"/>
      <color theme="1"/>
      <name val="Calibri"/>
      <family val="2"/>
    </font>
    <font>
      <sz val="11"/>
      <color indexed="8"/>
      <name val="Calibri"/>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8"/>
      <color indexed="8"/>
      <name val="Arial"/>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1"/>
      <color indexed="8"/>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1"/>
      <color theme="1"/>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top style="hair">
        <color theme="0" tint="-0.1499900072813034"/>
      </top>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right style="hair">
        <color theme="0" tint="-0.1499900072813034"/>
      </right>
      <top style="hair">
        <color theme="0" tint="-0.1499900072813034"/>
      </top>
      <bottom style="hair">
        <color theme="0" tint="-0.1499900072813034"/>
      </bottom>
    </border>
    <border>
      <left style="hair">
        <color theme="0" tint="-0.1499900072813034"/>
      </left>
      <right style="hair">
        <color theme="0" tint="-0.1499900072813034"/>
      </right>
      <top style="hair">
        <color theme="0" tint="-0.1499900072813034"/>
      </top>
      <bottom style="hair">
        <color theme="0" tint="-0.1499900072813034"/>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900072813034"/>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59996342659"/>
      </left>
      <right/>
      <top style="hair">
        <color theme="0" tint="-0.1499900072813034"/>
      </top>
      <bottom/>
    </border>
    <border>
      <left style="thin">
        <color rgb="FF69BE28"/>
      </left>
      <right/>
      <top/>
      <bottom/>
    </border>
    <border>
      <left style="thin">
        <color rgb="FF69BE28"/>
      </left>
      <right/>
      <top/>
      <bottom style="thin">
        <color rgb="FF69BE28"/>
      </bottom>
    </border>
    <border>
      <left/>
      <right style="thin">
        <color rgb="FF7BC143"/>
      </right>
      <top style="thin">
        <color rgb="FF7BC143"/>
      </top>
      <bottom/>
    </border>
    <border>
      <left/>
      <right/>
      <top style="hair">
        <color theme="0" tint="-0.1499900072813034"/>
      </top>
      <bottom style="thin">
        <color rgb="FF7BC143"/>
      </bottom>
    </border>
    <border>
      <left/>
      <right style="thin">
        <color rgb="FF7BC143"/>
      </right>
      <top/>
      <bottom style="thin">
        <color rgb="FF7BC143"/>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74">
    <xf numFmtId="0" fontId="0" fillId="0" borderId="0" xfId="0" applyFont="1" applyAlignment="1">
      <alignment/>
    </xf>
    <xf numFmtId="0" fontId="90" fillId="0" borderId="0" xfId="0" applyFont="1" applyAlignment="1">
      <alignment/>
    </xf>
    <xf numFmtId="0" fontId="91" fillId="0" borderId="0" xfId="0" applyFont="1" applyAlignment="1">
      <alignment/>
    </xf>
    <xf numFmtId="0" fontId="92" fillId="33" borderId="10" xfId="0" applyFont="1" applyFill="1" applyBorder="1" applyAlignment="1">
      <alignment/>
    </xf>
    <xf numFmtId="0" fontId="93" fillId="33" borderId="11" xfId="0" applyFont="1" applyFill="1" applyBorder="1" applyAlignment="1">
      <alignment/>
    </xf>
    <xf numFmtId="0" fontId="92" fillId="33" borderId="12" xfId="0" applyFont="1" applyFill="1" applyBorder="1" applyAlignment="1">
      <alignment/>
    </xf>
    <xf numFmtId="0" fontId="92" fillId="33" borderId="13" xfId="0" applyFont="1" applyFill="1" applyBorder="1" applyAlignment="1">
      <alignment horizontal="left"/>
    </xf>
    <xf numFmtId="164" fontId="92" fillId="33" borderId="13" xfId="0" applyNumberFormat="1" applyFont="1" applyFill="1" applyBorder="1" applyAlignment="1" applyProtection="1">
      <alignment horizontal="right"/>
      <protection locked="0"/>
    </xf>
    <xf numFmtId="0" fontId="92" fillId="33" borderId="14" xfId="0" applyFont="1" applyFill="1" applyBorder="1" applyAlignment="1">
      <alignment horizontal="left"/>
    </xf>
    <xf numFmtId="0" fontId="94" fillId="34" borderId="15" xfId="0" applyFont="1" applyFill="1" applyBorder="1" applyAlignment="1">
      <alignment/>
    </xf>
    <xf numFmtId="0" fontId="94" fillId="34" borderId="16" xfId="0" applyFont="1" applyFill="1" applyBorder="1" applyAlignment="1">
      <alignment/>
    </xf>
    <xf numFmtId="0" fontId="94" fillId="34" borderId="17" xfId="0" applyFont="1" applyFill="1" applyBorder="1" applyAlignment="1">
      <alignment/>
    </xf>
    <xf numFmtId="0" fontId="93"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5" fillId="35" borderId="0" xfId="0" applyFont="1" applyFill="1" applyAlignment="1">
      <alignment horizontal="left" vertical="center" wrapText="1"/>
    </xf>
    <xf numFmtId="0" fontId="93" fillId="34" borderId="0" xfId="0" applyFont="1" applyFill="1" applyBorder="1" applyAlignment="1" quotePrefix="1">
      <alignment horizontal="left"/>
    </xf>
    <xf numFmtId="0" fontId="91" fillId="34" borderId="18" xfId="0" applyFont="1" applyFill="1" applyBorder="1" applyAlignment="1" applyProtection="1">
      <alignment horizontal="left"/>
      <protection locked="0"/>
    </xf>
    <xf numFmtId="0" fontId="91" fillId="34" borderId="19" xfId="0" applyFont="1" applyFill="1" applyBorder="1" applyAlignment="1" applyProtection="1">
      <alignment horizontal="left"/>
      <protection locked="0"/>
    </xf>
    <xf numFmtId="0" fontId="91" fillId="34" borderId="20" xfId="0" applyFont="1" applyFill="1" applyBorder="1" applyAlignment="1" applyProtection="1">
      <alignment horizontal="left"/>
      <protection locked="0"/>
    </xf>
    <xf numFmtId="165" fontId="91" fillId="34" borderId="20" xfId="0" applyNumberFormat="1" applyFont="1" applyFill="1" applyBorder="1" applyAlignment="1" applyProtection="1">
      <alignment/>
      <protection locked="0"/>
    </xf>
    <xf numFmtId="165" fontId="91" fillId="34" borderId="18" xfId="0" applyNumberFormat="1" applyFont="1" applyFill="1" applyBorder="1" applyAlignment="1" applyProtection="1">
      <alignment/>
      <protection locked="0"/>
    </xf>
    <xf numFmtId="0" fontId="91" fillId="0" borderId="21" xfId="0" applyFont="1" applyBorder="1" applyAlignment="1" applyProtection="1">
      <alignment horizontal="center"/>
      <protection locked="0"/>
    </xf>
    <xf numFmtId="0" fontId="91" fillId="0" borderId="22" xfId="0" applyFont="1" applyBorder="1" applyAlignment="1" applyProtection="1">
      <alignment horizontal="center"/>
      <protection locked="0"/>
    </xf>
    <xf numFmtId="0" fontId="91" fillId="0" borderId="23" xfId="0" applyFont="1" applyBorder="1" applyAlignment="1" applyProtection="1">
      <alignment horizontal="center"/>
      <protection locked="0"/>
    </xf>
    <xf numFmtId="0" fontId="91" fillId="0" borderId="24" xfId="0" applyFont="1" applyBorder="1" applyAlignment="1" applyProtection="1">
      <alignment horizontal="center"/>
      <protection locked="0"/>
    </xf>
    <xf numFmtId="0" fontId="91" fillId="0" borderId="25" xfId="0" applyFont="1" applyBorder="1" applyAlignment="1" applyProtection="1">
      <alignment horizontal="center"/>
      <protection locked="0"/>
    </xf>
    <xf numFmtId="0" fontId="91" fillId="0" borderId="26" xfId="0" applyFont="1" applyBorder="1" applyAlignment="1" applyProtection="1">
      <alignment horizontal="center"/>
      <protection locked="0"/>
    </xf>
    <xf numFmtId="165" fontId="91" fillId="34" borderId="15" xfId="0" applyNumberFormat="1" applyFont="1" applyFill="1" applyBorder="1" applyAlignment="1" applyProtection="1">
      <alignment/>
      <protection locked="0"/>
    </xf>
    <xf numFmtId="0" fontId="96" fillId="36" borderId="27" xfId="0" applyFont="1" applyFill="1" applyBorder="1" applyAlignment="1">
      <alignment/>
    </xf>
    <xf numFmtId="0" fontId="91" fillId="34" borderId="16" xfId="0" applyFont="1" applyFill="1" applyBorder="1" applyAlignment="1" applyProtection="1">
      <alignment horizontal="left"/>
      <protection locked="0"/>
    </xf>
    <xf numFmtId="0" fontId="91" fillId="0" borderId="28" xfId="0" applyFont="1" applyBorder="1" applyAlignment="1" applyProtection="1">
      <alignment horizontal="center"/>
      <protection locked="0"/>
    </xf>
    <xf numFmtId="0" fontId="91" fillId="0" borderId="29" xfId="0" applyFont="1" applyBorder="1" applyAlignment="1" applyProtection="1">
      <alignment horizontal="center"/>
      <protection locked="0"/>
    </xf>
    <xf numFmtId="0" fontId="92" fillId="33" borderId="30" xfId="0" applyFont="1" applyFill="1" applyBorder="1" applyAlignment="1" applyProtection="1">
      <alignment horizontal="left"/>
      <protection/>
    </xf>
    <xf numFmtId="0" fontId="92" fillId="33" borderId="31" xfId="0" applyFont="1" applyFill="1" applyBorder="1" applyAlignment="1" applyProtection="1">
      <alignment horizontal="center"/>
      <protection/>
    </xf>
    <xf numFmtId="0" fontId="92" fillId="33" borderId="32" xfId="0" applyFont="1" applyFill="1" applyBorder="1" applyAlignment="1" applyProtection="1">
      <alignment horizontal="center"/>
      <protection/>
    </xf>
    <xf numFmtId="0" fontId="91" fillId="0" borderId="15" xfId="0" applyNumberFormat="1" applyFont="1" applyFill="1" applyBorder="1" applyAlignment="1" applyProtection="1">
      <alignment/>
      <protection locked="0"/>
    </xf>
    <xf numFmtId="0" fontId="91" fillId="0" borderId="20" xfId="0" applyNumberFormat="1" applyFont="1" applyFill="1" applyBorder="1" applyAlignment="1" applyProtection="1">
      <alignment/>
      <protection locked="0"/>
    </xf>
    <xf numFmtId="0" fontId="91" fillId="0" borderId="20" xfId="0" applyNumberFormat="1" applyFont="1" applyFill="1" applyBorder="1" applyAlignment="1" applyProtection="1">
      <alignment horizontal="left"/>
      <protection locked="0"/>
    </xf>
    <xf numFmtId="0" fontId="0" fillId="0" borderId="33" xfId="0" applyBorder="1" applyAlignment="1">
      <alignment/>
    </xf>
    <xf numFmtId="0" fontId="94" fillId="34" borderId="16" xfId="0" applyFont="1" applyFill="1" applyBorder="1" applyAlignment="1">
      <alignment/>
    </xf>
    <xf numFmtId="0" fontId="92"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0" fillId="37" borderId="0" xfId="0" applyFont="1" applyFill="1" applyAlignment="1">
      <alignment/>
    </xf>
    <xf numFmtId="0" fontId="90" fillId="38" borderId="34" xfId="0" applyFont="1" applyFill="1" applyBorder="1" applyAlignment="1">
      <alignment/>
    </xf>
    <xf numFmtId="7" fontId="97" fillId="38" borderId="35" xfId="0" applyNumberFormat="1" applyFont="1" applyFill="1" applyBorder="1" applyAlignment="1">
      <alignment horizontal="center" vertical="center"/>
    </xf>
    <xf numFmtId="7" fontId="97" fillId="38" borderId="36" xfId="0" applyNumberFormat="1" applyFont="1" applyFill="1" applyBorder="1" applyAlignment="1">
      <alignment horizontal="center" vertical="center"/>
    </xf>
    <xf numFmtId="8" fontId="97" fillId="38" borderId="37" xfId="0" applyNumberFormat="1" applyFont="1" applyFill="1" applyBorder="1" applyAlignment="1">
      <alignment horizontal="center" vertical="center"/>
    </xf>
    <xf numFmtId="8" fontId="97" fillId="38" borderId="35" xfId="0" applyNumberFormat="1" applyFont="1" applyFill="1" applyBorder="1" applyAlignment="1">
      <alignment horizontal="center" vertical="center"/>
    </xf>
    <xf numFmtId="9" fontId="98" fillId="38" borderId="38" xfId="0" applyNumberFormat="1" applyFont="1" applyFill="1" applyBorder="1" applyAlignment="1">
      <alignment horizontal="center" vertical="center"/>
    </xf>
    <xf numFmtId="167" fontId="90" fillId="37" borderId="34" xfId="0" applyNumberFormat="1" applyFont="1" applyFill="1" applyBorder="1" applyAlignment="1">
      <alignment/>
    </xf>
    <xf numFmtId="0" fontId="98" fillId="38" borderId="38" xfId="0" applyFont="1" applyFill="1" applyBorder="1" applyAlignment="1">
      <alignment horizontal="center" vertical="center"/>
    </xf>
    <xf numFmtId="167" fontId="90" fillId="33" borderId="39" xfId="42" applyNumberFormat="1" applyFont="1" applyFill="1" applyBorder="1" applyAlignment="1">
      <alignment/>
    </xf>
    <xf numFmtId="9" fontId="98" fillId="38" borderId="40" xfId="0" applyNumberFormat="1" applyFont="1" applyFill="1" applyBorder="1" applyAlignment="1">
      <alignment horizontal="center" vertical="center"/>
    </xf>
    <xf numFmtId="0" fontId="99"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8"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0" fillId="0" borderId="0" xfId="0" applyFont="1" applyFill="1" applyBorder="1" applyAlignment="1" applyProtection="1">
      <alignment vertical="center"/>
      <protection/>
    </xf>
    <xf numFmtId="0" fontId="101" fillId="0" borderId="0" xfId="0" applyFont="1" applyFill="1" applyAlignment="1">
      <alignment/>
    </xf>
    <xf numFmtId="0" fontId="102" fillId="0" borderId="0" xfId="0" applyFont="1" applyFill="1" applyBorder="1" applyAlignment="1" applyProtection="1">
      <alignment vertical="center"/>
      <protection/>
    </xf>
    <xf numFmtId="0" fontId="0" fillId="0" borderId="0" xfId="0" applyFill="1" applyAlignment="1">
      <alignment/>
    </xf>
    <xf numFmtId="49" fontId="93" fillId="0" borderId="0" xfId="0" applyNumberFormat="1" applyFont="1" applyFill="1" applyBorder="1" applyAlignment="1" applyProtection="1">
      <alignment horizontal="center"/>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left" vertical="top" wrapText="1"/>
      <protection/>
    </xf>
    <xf numFmtId="0" fontId="92" fillId="0" borderId="0" xfId="0" applyFont="1" applyFill="1" applyBorder="1" applyAlignment="1" applyProtection="1">
      <alignment/>
      <protection/>
    </xf>
    <xf numFmtId="1" fontId="103" fillId="0" borderId="0" xfId="0" applyNumberFormat="1" applyFont="1" applyFill="1" applyBorder="1" applyAlignment="1" applyProtection="1">
      <alignment/>
      <protection/>
    </xf>
    <xf numFmtId="1" fontId="92"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2" fillId="0" borderId="16" xfId="0" applyFont="1" applyFill="1" applyBorder="1" applyAlignment="1" applyProtection="1">
      <alignment wrapText="1"/>
      <protection/>
    </xf>
    <xf numFmtId="0" fontId="96" fillId="36" borderId="41" xfId="0" applyFont="1" applyFill="1" applyBorder="1" applyAlignment="1" applyProtection="1">
      <alignment horizontal="left" vertical="center"/>
      <protection/>
    </xf>
    <xf numFmtId="0" fontId="104" fillId="36" borderId="42" xfId="0" applyFont="1" applyFill="1" applyBorder="1" applyAlignment="1">
      <alignment horizontal="center" vertical="center"/>
    </xf>
    <xf numFmtId="0" fontId="104" fillId="36" borderId="42" xfId="0" applyFont="1" applyFill="1" applyBorder="1" applyAlignment="1">
      <alignment horizontal="center"/>
    </xf>
    <xf numFmtId="0" fontId="104" fillId="36" borderId="43" xfId="0" applyFont="1" applyFill="1" applyBorder="1" applyAlignment="1">
      <alignment horizontal="center"/>
    </xf>
    <xf numFmtId="0" fontId="94" fillId="34" borderId="20" xfId="0" applyFont="1" applyFill="1" applyBorder="1" applyAlignment="1" applyProtection="1">
      <alignment/>
      <protection/>
    </xf>
    <xf numFmtId="165" fontId="105" fillId="33" borderId="42" xfId="0" applyNumberFormat="1" applyFont="1" applyFill="1" applyBorder="1" applyAlignment="1" applyProtection="1">
      <alignment horizontal="right" vertical="center"/>
      <protection locked="0"/>
    </xf>
    <xf numFmtId="3" fontId="91" fillId="39" borderId="44" xfId="0" applyNumberFormat="1" applyFont="1" applyFill="1" applyBorder="1" applyAlignment="1" applyProtection="1">
      <alignment horizontal="right" vertical="center"/>
      <protection locked="0"/>
    </xf>
    <xf numFmtId="3" fontId="94" fillId="34" borderId="20" xfId="0" applyNumberFormat="1" applyFont="1" applyFill="1" applyBorder="1" applyAlignment="1" applyProtection="1">
      <alignment/>
      <protection/>
    </xf>
    <xf numFmtId="3" fontId="91" fillId="0" borderId="45" xfId="0" applyNumberFormat="1" applyFont="1" applyFill="1" applyBorder="1" applyAlignment="1" applyProtection="1">
      <alignment horizontal="right" vertical="center"/>
      <protection/>
    </xf>
    <xf numFmtId="3" fontId="0" fillId="0" borderId="0" xfId="0" applyNumberFormat="1" applyAlignment="1" applyProtection="1">
      <alignment/>
      <protection/>
    </xf>
    <xf numFmtId="0" fontId="0" fillId="0" borderId="0" xfId="0" applyAlignment="1" applyProtection="1">
      <alignment/>
      <protection/>
    </xf>
    <xf numFmtId="0" fontId="95" fillId="35" borderId="0" xfId="0" applyFont="1" applyFill="1" applyAlignment="1">
      <alignment vertical="center" wrapText="1"/>
    </xf>
    <xf numFmtId="0" fontId="72" fillId="0" borderId="0" xfId="0" applyFont="1" applyAlignment="1">
      <alignment/>
    </xf>
    <xf numFmtId="0" fontId="104" fillId="36" borderId="43" xfId="0" applyFont="1" applyFill="1" applyBorder="1" applyAlignment="1">
      <alignment horizontal="center" vertical="center"/>
    </xf>
    <xf numFmtId="0" fontId="90" fillId="33" borderId="0" xfId="0" applyFont="1" applyFill="1" applyBorder="1" applyAlignment="1" applyProtection="1">
      <alignment/>
      <protection/>
    </xf>
    <xf numFmtId="169" fontId="92" fillId="0" borderId="0" xfId="0" applyNumberFormat="1" applyFont="1" applyFill="1" applyBorder="1" applyAlignment="1" applyProtection="1">
      <alignment horizontal="center"/>
      <protection/>
    </xf>
    <xf numFmtId="0" fontId="100" fillId="36" borderId="46" xfId="0" applyFont="1" applyFill="1" applyBorder="1" applyAlignment="1" applyProtection="1">
      <alignment vertical="center"/>
      <protection/>
    </xf>
    <xf numFmtId="0" fontId="100" fillId="36" borderId="47" xfId="0" applyFont="1" applyFill="1" applyBorder="1" applyAlignment="1" applyProtection="1">
      <alignment vertical="center"/>
      <protection/>
    </xf>
    <xf numFmtId="0" fontId="100" fillId="36" borderId="48" xfId="0" applyFont="1" applyFill="1" applyBorder="1" applyAlignment="1" applyProtection="1">
      <alignment vertical="center"/>
      <protection/>
    </xf>
    <xf numFmtId="0" fontId="106" fillId="0" borderId="0" xfId="0" applyFont="1" applyAlignment="1">
      <alignment/>
    </xf>
    <xf numFmtId="0" fontId="92" fillId="33" borderId="10" xfId="0" applyFont="1" applyFill="1" applyBorder="1" applyAlignment="1" applyProtection="1">
      <alignment/>
      <protection/>
    </xf>
    <xf numFmtId="0" fontId="92" fillId="33" borderId="0" xfId="0" applyFont="1" applyFill="1" applyBorder="1" applyAlignment="1" applyProtection="1">
      <alignment/>
      <protection/>
    </xf>
    <xf numFmtId="169" fontId="92" fillId="33" borderId="14" xfId="0" applyNumberFormat="1" applyFont="1" applyFill="1" applyBorder="1" applyAlignment="1" applyProtection="1">
      <alignment horizontal="center"/>
      <protection locked="0"/>
    </xf>
    <xf numFmtId="49" fontId="93" fillId="33" borderId="0" xfId="0" applyNumberFormat="1" applyFont="1" applyFill="1" applyBorder="1" applyAlignment="1" applyProtection="1">
      <alignment horizontal="center"/>
      <protection/>
    </xf>
    <xf numFmtId="49" fontId="93" fillId="33" borderId="49" xfId="0" applyNumberFormat="1" applyFont="1" applyFill="1" applyBorder="1" applyAlignment="1" applyProtection="1">
      <alignment horizontal="center"/>
      <protection/>
    </xf>
    <xf numFmtId="0" fontId="92" fillId="33" borderId="12" xfId="0" applyFont="1" applyFill="1" applyBorder="1" applyAlignment="1" applyProtection="1">
      <alignment/>
      <protection/>
    </xf>
    <xf numFmtId="3" fontId="4" fillId="33" borderId="14" xfId="0" applyNumberFormat="1" applyFont="1" applyFill="1" applyBorder="1" applyAlignment="1" applyProtection="1">
      <alignment/>
      <protection/>
    </xf>
    <xf numFmtId="3" fontId="92" fillId="33" borderId="14" xfId="0" applyNumberFormat="1" applyFont="1" applyFill="1" applyBorder="1" applyAlignment="1" applyProtection="1">
      <alignment horizontal="right"/>
      <protection/>
    </xf>
    <xf numFmtId="0" fontId="92" fillId="33" borderId="50" xfId="0" applyFont="1" applyFill="1" applyBorder="1" applyAlignment="1" applyProtection="1">
      <alignment horizontal="left"/>
      <protection/>
    </xf>
    <xf numFmtId="0" fontId="92" fillId="33" borderId="50" xfId="0" applyFont="1" applyFill="1" applyBorder="1" applyAlignment="1" applyProtection="1">
      <alignment/>
      <protection/>
    </xf>
    <xf numFmtId="0" fontId="92" fillId="33" borderId="51" xfId="0" applyFont="1" applyFill="1" applyBorder="1" applyAlignment="1" applyProtection="1">
      <alignment/>
      <protection/>
    </xf>
    <xf numFmtId="1" fontId="103" fillId="33" borderId="51" xfId="0" applyNumberFormat="1" applyFont="1" applyFill="1" applyBorder="1" applyAlignment="1" applyProtection="1">
      <alignment/>
      <protection/>
    </xf>
    <xf numFmtId="1" fontId="92"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6" fillId="0" borderId="0" xfId="0" applyFont="1" applyBorder="1" applyAlignment="1">
      <alignment/>
    </xf>
    <xf numFmtId="0" fontId="104" fillId="36" borderId="42" xfId="0" applyFont="1" applyFill="1" applyBorder="1" applyAlignment="1">
      <alignment vertical="center"/>
    </xf>
    <xf numFmtId="0" fontId="15" fillId="33" borderId="53" xfId="0" applyFont="1" applyFill="1" applyBorder="1" applyAlignment="1">
      <alignment horizontal="center" vertical="center"/>
    </xf>
    <xf numFmtId="0" fontId="94" fillId="34" borderId="18" xfId="0" applyFont="1" applyFill="1" applyBorder="1" applyAlignment="1" applyProtection="1">
      <alignment/>
      <protection/>
    </xf>
    <xf numFmtId="0" fontId="107" fillId="34" borderId="53" xfId="0" applyFont="1" applyFill="1" applyBorder="1" applyAlignment="1">
      <alignment horizontal="center" vertical="center"/>
    </xf>
    <xf numFmtId="49" fontId="108" fillId="0" borderId="54" xfId="0" applyNumberFormat="1" applyFont="1" applyFill="1" applyBorder="1" applyAlignment="1" applyProtection="1">
      <alignment horizontal="right" vertical="center"/>
      <protection locked="0"/>
    </xf>
    <xf numFmtId="0" fontId="93" fillId="34" borderId="18" xfId="0" applyFont="1" applyFill="1" applyBorder="1" applyAlignment="1" applyProtection="1">
      <alignment horizontal="center"/>
      <protection/>
    </xf>
    <xf numFmtId="0" fontId="93" fillId="34" borderId="0" xfId="0" applyFont="1" applyFill="1" applyBorder="1" applyAlignment="1" applyProtection="1">
      <alignment horizontal="left"/>
      <protection/>
    </xf>
    <xf numFmtId="165" fontId="109" fillId="0" borderId="45" xfId="0" applyNumberFormat="1" applyFont="1" applyFill="1" applyBorder="1" applyAlignment="1" applyProtection="1">
      <alignment horizontal="right" vertical="center"/>
      <protection locked="0"/>
    </xf>
    <xf numFmtId="6" fontId="109" fillId="4" borderId="45" xfId="0" applyNumberFormat="1" applyFont="1" applyFill="1" applyBorder="1" applyAlignment="1" applyProtection="1">
      <alignment horizontal="right" vertical="center"/>
      <protection/>
    </xf>
    <xf numFmtId="165" fontId="110" fillId="0" borderId="55" xfId="0" applyNumberFormat="1" applyFont="1" applyFill="1" applyBorder="1" applyAlignment="1" applyProtection="1">
      <alignment horizontal="right" vertical="center"/>
      <protection locked="0"/>
    </xf>
    <xf numFmtId="165" fontId="109" fillId="0" borderId="44" xfId="0" applyNumberFormat="1" applyFont="1" applyFill="1" applyBorder="1" applyAlignment="1" applyProtection="1">
      <alignment horizontal="right" vertical="center"/>
      <protection locked="0"/>
    </xf>
    <xf numFmtId="165" fontId="105" fillId="40" borderId="44" xfId="0" applyNumberFormat="1" applyFont="1" applyFill="1" applyBorder="1" applyAlignment="1" applyProtection="1">
      <alignment horizontal="right" vertical="center"/>
      <protection hidden="1"/>
    </xf>
    <xf numFmtId="6" fontId="109" fillId="40" borderId="45" xfId="0" applyNumberFormat="1" applyFont="1" applyFill="1" applyBorder="1" applyAlignment="1" applyProtection="1">
      <alignment horizontal="right" vertical="center"/>
      <protection/>
    </xf>
    <xf numFmtId="6" fontId="109" fillId="4" borderId="44" xfId="0" applyNumberFormat="1" applyFont="1" applyFill="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locked="0"/>
    </xf>
    <xf numFmtId="165" fontId="109" fillId="0" borderId="45" xfId="0" applyNumberFormat="1" applyFont="1" applyBorder="1" applyAlignment="1" applyProtection="1">
      <alignment horizontal="right" vertical="center"/>
      <protection/>
    </xf>
    <xf numFmtId="165" fontId="109" fillId="0" borderId="44" xfId="0" applyNumberFormat="1" applyFont="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hidden="1"/>
    </xf>
    <xf numFmtId="6" fontId="105" fillId="40" borderId="44" xfId="0" applyNumberFormat="1" applyFont="1" applyFill="1" applyBorder="1" applyAlignment="1" applyProtection="1">
      <alignment horizontal="right" vertical="center"/>
      <protection hidden="1"/>
    </xf>
    <xf numFmtId="0" fontId="72" fillId="37" borderId="16" xfId="0" applyFont="1" applyFill="1" applyBorder="1" applyAlignment="1" applyProtection="1">
      <alignment/>
      <protection/>
    </xf>
    <xf numFmtId="0" fontId="72" fillId="37" borderId="16" xfId="0" applyFont="1" applyFill="1" applyBorder="1" applyAlignment="1">
      <alignment/>
    </xf>
    <xf numFmtId="0" fontId="104" fillId="36" borderId="20" xfId="0" applyFont="1" applyFill="1" applyBorder="1" applyAlignment="1">
      <alignment horizontal="center" vertical="center"/>
    </xf>
    <xf numFmtId="0" fontId="104" fillId="36" borderId="18" xfId="0" applyFont="1" applyFill="1" applyBorder="1" applyAlignment="1">
      <alignment vertical="center"/>
    </xf>
    <xf numFmtId="0" fontId="104" fillId="36" borderId="18" xfId="0" applyFont="1" applyFill="1" applyBorder="1" applyAlignment="1">
      <alignment horizontal="center" vertical="center"/>
    </xf>
    <xf numFmtId="0" fontId="104" fillId="36" borderId="44" xfId="0" applyFont="1" applyFill="1" applyBorder="1" applyAlignment="1">
      <alignment horizontal="center" vertical="center"/>
    </xf>
    <xf numFmtId="165" fontId="109" fillId="0" borderId="18" xfId="0" applyNumberFormat="1" applyFont="1" applyFill="1" applyBorder="1" applyAlignment="1" applyProtection="1">
      <alignment horizontal="right" vertical="center"/>
      <protection locked="0"/>
    </xf>
    <xf numFmtId="165" fontId="94" fillId="40" borderId="45" xfId="0" applyNumberFormat="1" applyFont="1" applyFill="1" applyBorder="1" applyAlignment="1" applyProtection="1">
      <alignment/>
      <protection/>
    </xf>
    <xf numFmtId="165" fontId="94" fillId="40" borderId="44" xfId="0" applyNumberFormat="1" applyFont="1" applyFill="1" applyBorder="1" applyAlignment="1" applyProtection="1">
      <alignment/>
      <protection/>
    </xf>
    <xf numFmtId="165" fontId="109" fillId="0" borderId="45" xfId="0" applyNumberFormat="1" applyFont="1" applyFill="1" applyBorder="1" applyAlignment="1" applyProtection="1">
      <alignment horizontal="right" vertical="center"/>
      <protection/>
    </xf>
    <xf numFmtId="165" fontId="109" fillId="4" borderId="44" xfId="0" applyNumberFormat="1" applyFont="1" applyFill="1" applyBorder="1" applyAlignment="1" applyProtection="1">
      <alignment horizontal="right" vertical="center"/>
      <protection hidden="1"/>
    </xf>
    <xf numFmtId="165" fontId="109" fillId="0" borderId="44" xfId="0" applyNumberFormat="1" applyFont="1" applyFill="1" applyBorder="1" applyAlignment="1" applyProtection="1">
      <alignment horizontal="right" vertical="center"/>
      <protection/>
    </xf>
    <xf numFmtId="0" fontId="94" fillId="37" borderId="20" xfId="0" applyFont="1" applyFill="1" applyBorder="1" applyAlignment="1" applyProtection="1">
      <alignment horizontal="left" vertical="center"/>
      <protection/>
    </xf>
    <xf numFmtId="0" fontId="94" fillId="37" borderId="18" xfId="0" applyFont="1" applyFill="1" applyBorder="1" applyAlignment="1" applyProtection="1">
      <alignment horizontal="left" vertical="center"/>
      <protection/>
    </xf>
    <xf numFmtId="165" fontId="105" fillId="37" borderId="18" xfId="0" applyNumberFormat="1" applyFont="1" applyFill="1" applyBorder="1" applyAlignment="1" applyProtection="1">
      <alignment horizontal="right" vertical="center"/>
      <protection hidden="1"/>
    </xf>
    <xf numFmtId="165" fontId="105" fillId="37" borderId="44" xfId="0" applyNumberFormat="1" applyFont="1" applyFill="1" applyBorder="1" applyAlignment="1" applyProtection="1">
      <alignment horizontal="right" vertical="center"/>
      <protection hidden="1"/>
    </xf>
    <xf numFmtId="165" fontId="105" fillId="37" borderId="20" xfId="0" applyNumberFormat="1" applyFont="1" applyFill="1" applyBorder="1" applyAlignment="1" applyProtection="1">
      <alignment horizontal="right" vertical="center"/>
      <protection hidden="1"/>
    </xf>
    <xf numFmtId="165" fontId="105" fillId="37" borderId="0" xfId="0" applyNumberFormat="1" applyFont="1" applyFill="1" applyBorder="1" applyAlignment="1" applyProtection="1">
      <alignment horizontal="right" vertical="center"/>
      <protection hidden="1"/>
    </xf>
    <xf numFmtId="165" fontId="105" fillId="40" borderId="42" xfId="0" applyNumberFormat="1" applyFont="1" applyFill="1" applyBorder="1" applyAlignment="1" applyProtection="1">
      <alignment horizontal="right" vertical="center"/>
      <protection hidden="1"/>
    </xf>
    <xf numFmtId="165" fontId="105" fillId="40" borderId="56" xfId="0" applyNumberFormat="1" applyFont="1" applyFill="1" applyBorder="1" applyAlignment="1" applyProtection="1">
      <alignment horizontal="right" vertical="center"/>
      <protection/>
    </xf>
    <xf numFmtId="0" fontId="0" fillId="0" borderId="18" xfId="0" applyBorder="1" applyAlignment="1">
      <alignment/>
    </xf>
    <xf numFmtId="49" fontId="92" fillId="33" borderId="0" xfId="0" applyNumberFormat="1" applyFont="1" applyFill="1" applyBorder="1" applyAlignment="1" applyProtection="1">
      <alignment horizontal="right"/>
      <protection/>
    </xf>
    <xf numFmtId="0" fontId="0" fillId="0" borderId="0" xfId="0" applyAlignment="1">
      <alignment vertical="center"/>
    </xf>
    <xf numFmtId="0" fontId="92" fillId="33" borderId="0" xfId="0" applyFont="1" applyFill="1" applyBorder="1" applyAlignment="1" applyProtection="1">
      <alignment horizontal="left"/>
      <protection/>
    </xf>
    <xf numFmtId="49" fontId="92" fillId="33" borderId="0" xfId="0" applyNumberFormat="1" applyFont="1" applyFill="1" applyBorder="1" applyAlignment="1" applyProtection="1">
      <alignment/>
      <protection/>
    </xf>
    <xf numFmtId="169" fontId="92" fillId="33" borderId="14" xfId="0" applyNumberFormat="1" applyFont="1" applyFill="1" applyBorder="1" applyAlignment="1" applyProtection="1">
      <alignment horizontal="center"/>
      <protection/>
    </xf>
    <xf numFmtId="169" fontId="92" fillId="33" borderId="0" xfId="0" applyNumberFormat="1" applyFont="1" applyFill="1" applyBorder="1" applyAlignment="1" applyProtection="1">
      <alignment horizontal="center"/>
      <protection/>
    </xf>
    <xf numFmtId="3" fontId="92" fillId="33" borderId="50" xfId="0" applyNumberFormat="1" applyFont="1" applyFill="1" applyBorder="1" applyAlignment="1" applyProtection="1">
      <alignment horizontal="right"/>
      <protection/>
    </xf>
    <xf numFmtId="3" fontId="92" fillId="33" borderId="51" xfId="0" applyNumberFormat="1" applyFont="1" applyFill="1" applyBorder="1" applyAlignment="1" applyProtection="1">
      <alignment horizontal="right"/>
      <protection/>
    </xf>
    <xf numFmtId="0" fontId="92" fillId="33" borderId="51" xfId="0" applyFont="1" applyFill="1" applyBorder="1" applyAlignment="1" applyProtection="1">
      <alignment horizontal="right"/>
      <protection/>
    </xf>
    <xf numFmtId="0" fontId="0" fillId="0" borderId="0" xfId="0" applyBorder="1" applyAlignment="1">
      <alignment horizontal="center"/>
    </xf>
    <xf numFmtId="0" fontId="16" fillId="33" borderId="17" xfId="0" applyFont="1" applyFill="1" applyBorder="1" applyAlignment="1">
      <alignment horizontal="center" vertical="center"/>
    </xf>
    <xf numFmtId="0" fontId="16" fillId="33" borderId="53" xfId="0" applyFont="1" applyFill="1" applyBorder="1" applyAlignment="1">
      <alignment horizontal="center" vertical="center"/>
    </xf>
    <xf numFmtId="0" fontId="15" fillId="41" borderId="57" xfId="0" applyFont="1" applyFill="1" applyBorder="1" applyAlignment="1">
      <alignment horizontal="center" vertical="center"/>
    </xf>
    <xf numFmtId="0" fontId="15" fillId="33" borderId="17" xfId="0" applyFont="1" applyFill="1" applyBorder="1" applyAlignment="1">
      <alignment horizontal="center" vertical="center"/>
    </xf>
    <xf numFmtId="0" fontId="15" fillId="41" borderId="53" xfId="0" applyFont="1" applyFill="1" applyBorder="1" applyAlignment="1">
      <alignment horizontal="center" vertical="center"/>
    </xf>
    <xf numFmtId="0" fontId="107" fillId="34" borderId="16" xfId="0" applyFont="1" applyFill="1" applyBorder="1" applyAlignment="1">
      <alignment horizontal="center" vertical="center"/>
    </xf>
    <xf numFmtId="0" fontId="107" fillId="34" borderId="18" xfId="0" applyFont="1" applyFill="1" applyBorder="1" applyAlignment="1">
      <alignment horizontal="center" vertical="center"/>
    </xf>
    <xf numFmtId="0" fontId="107" fillId="34" borderId="44" xfId="0" applyFont="1" applyFill="1" applyBorder="1" applyAlignment="1">
      <alignment horizontal="center" vertical="center"/>
    </xf>
    <xf numFmtId="165" fontId="109" fillId="0" borderId="45" xfId="0" applyNumberFormat="1" applyFont="1" applyFill="1" applyBorder="1" applyAlignment="1" applyProtection="1">
      <alignment horizontal="right" vertical="center"/>
      <protection hidden="1"/>
    </xf>
    <xf numFmtId="6" fontId="109" fillId="0" borderId="45" xfId="0" applyNumberFormat="1" applyFont="1" applyFill="1" applyBorder="1" applyAlignment="1" applyProtection="1">
      <alignment horizontal="right" vertical="center"/>
      <protection/>
    </xf>
    <xf numFmtId="165" fontId="105" fillId="40" borderId="45" xfId="0" applyNumberFormat="1" applyFont="1" applyFill="1" applyBorder="1" applyAlignment="1" applyProtection="1">
      <alignment horizontal="right" vertical="center"/>
      <protection/>
    </xf>
    <xf numFmtId="6" fontId="105" fillId="40" borderId="45" xfId="0" applyNumberFormat="1" applyFont="1" applyFill="1" applyBorder="1" applyAlignment="1" applyProtection="1">
      <alignment horizontal="right" vertical="center"/>
      <protection/>
    </xf>
    <xf numFmtId="165" fontId="105" fillId="40" borderId="44" xfId="0" applyNumberFormat="1" applyFont="1" applyFill="1" applyBorder="1" applyAlignment="1" applyProtection="1">
      <alignment horizontal="right" vertical="center"/>
      <protection/>
    </xf>
    <xf numFmtId="0" fontId="72" fillId="37" borderId="16" xfId="0" applyFont="1" applyFill="1" applyBorder="1" applyAlignment="1" applyProtection="1">
      <alignment/>
      <protection hidden="1"/>
    </xf>
    <xf numFmtId="0" fontId="104" fillId="36" borderId="45" xfId="0" applyFont="1" applyFill="1" applyBorder="1" applyAlignment="1" applyProtection="1">
      <alignment horizontal="center" vertical="center"/>
      <protection hidden="1"/>
    </xf>
    <xf numFmtId="6" fontId="109" fillId="0" borderId="58" xfId="0" applyNumberFormat="1" applyFont="1" applyFill="1" applyBorder="1" applyAlignment="1" applyProtection="1">
      <alignment horizontal="right" vertical="center"/>
      <protection/>
    </xf>
    <xf numFmtId="6" fontId="109" fillId="0" borderId="59" xfId="0" applyNumberFormat="1" applyFont="1" applyFill="1" applyBorder="1" applyAlignment="1" applyProtection="1">
      <alignment horizontal="right" vertical="center"/>
      <protection/>
    </xf>
    <xf numFmtId="6" fontId="109" fillId="0" borderId="44" xfId="0" applyNumberFormat="1" applyFont="1" applyFill="1" applyBorder="1" applyAlignment="1" applyProtection="1">
      <alignment horizontal="right" vertical="center"/>
      <protection/>
    </xf>
    <xf numFmtId="6" fontId="105" fillId="40" borderId="58" xfId="0" applyNumberFormat="1" applyFont="1" applyFill="1" applyBorder="1" applyAlignment="1" applyProtection="1">
      <alignment horizontal="right" vertical="center"/>
      <protection/>
    </xf>
    <xf numFmtId="6" fontId="105" fillId="40" borderId="59" xfId="0" applyNumberFormat="1" applyFont="1" applyFill="1" applyBorder="1" applyAlignment="1" applyProtection="1">
      <alignment horizontal="right" vertical="center"/>
      <protection/>
    </xf>
    <xf numFmtId="165" fontId="94" fillId="40" borderId="20" xfId="0" applyNumberFormat="1" applyFont="1" applyFill="1" applyBorder="1" applyAlignment="1" applyProtection="1">
      <alignment/>
      <protection/>
    </xf>
    <xf numFmtId="6" fontId="105" fillId="40" borderId="44" xfId="0" applyNumberFormat="1" applyFont="1" applyFill="1" applyBorder="1" applyAlignment="1" applyProtection="1">
      <alignment horizontal="right" vertical="center"/>
      <protection/>
    </xf>
    <xf numFmtId="165" fontId="105" fillId="37" borderId="42" xfId="0" applyNumberFormat="1" applyFont="1" applyFill="1" applyBorder="1" applyAlignment="1" applyProtection="1">
      <alignment horizontal="right" vertical="center"/>
      <protection hidden="1"/>
    </xf>
    <xf numFmtId="165" fontId="105" fillId="33" borderId="45"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3" fontId="91" fillId="0" borderId="20" xfId="0" applyNumberFormat="1" applyFont="1" applyFill="1" applyBorder="1" applyAlignment="1" applyProtection="1">
      <alignment horizontal="right" vertical="center"/>
      <protection/>
    </xf>
    <xf numFmtId="168" fontId="91" fillId="41" borderId="61" xfId="42" applyNumberFormat="1" applyFont="1" applyFill="1" applyBorder="1" applyAlignment="1" applyProtection="1">
      <alignment horizontal="center" vertical="center"/>
      <protection/>
    </xf>
    <xf numFmtId="9" fontId="93" fillId="34" borderId="44" xfId="0" applyNumberFormat="1" applyFont="1" applyFill="1" applyBorder="1" applyAlignment="1" applyProtection="1">
      <alignment horizontal="center"/>
      <protection/>
    </xf>
    <xf numFmtId="49" fontId="108" fillId="0" borderId="54" xfId="0" applyNumberFormat="1" applyFont="1" applyFill="1" applyBorder="1" applyAlignment="1" applyProtection="1">
      <alignment horizontal="right" vertical="center"/>
      <protection/>
    </xf>
    <xf numFmtId="165" fontId="105" fillId="40" borderId="42" xfId="0" applyNumberFormat="1" applyFont="1" applyFill="1" applyBorder="1" applyAlignment="1" applyProtection="1">
      <alignment horizontal="right" vertical="center"/>
      <protection/>
    </xf>
    <xf numFmtId="165" fontId="107" fillId="41" borderId="45" xfId="0" applyNumberFormat="1" applyFont="1" applyFill="1" applyBorder="1" applyAlignment="1" applyProtection="1">
      <alignment horizontal="center" vertical="center"/>
      <protection/>
    </xf>
    <xf numFmtId="165" fontId="105" fillId="40" borderId="58" xfId="0" applyNumberFormat="1" applyFont="1" applyFill="1" applyBorder="1" applyAlignment="1" applyProtection="1">
      <alignment horizontal="right" vertical="center"/>
      <protection/>
    </xf>
    <xf numFmtId="165" fontId="105" fillId="40" borderId="62" xfId="0" applyNumberFormat="1" applyFont="1" applyFill="1" applyBorder="1" applyAlignment="1" applyProtection="1">
      <alignment horizontal="right" vertical="center"/>
      <protection/>
    </xf>
    <xf numFmtId="165" fontId="105" fillId="40" borderId="17" xfId="0" applyNumberFormat="1" applyFont="1" applyFill="1" applyBorder="1" applyAlignment="1" applyProtection="1">
      <alignment horizontal="right" vertical="center"/>
      <protection/>
    </xf>
    <xf numFmtId="165" fontId="105" fillId="40" borderId="63" xfId="0" applyNumberFormat="1" applyFont="1" applyFill="1" applyBorder="1" applyAlignment="1" applyProtection="1">
      <alignment horizontal="right" vertical="center"/>
      <protection/>
    </xf>
    <xf numFmtId="165" fontId="105"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1" fillId="36" borderId="0" xfId="0" applyFont="1" applyFill="1" applyAlignment="1" applyProtection="1">
      <alignment vertical="center"/>
      <protection/>
    </xf>
    <xf numFmtId="0" fontId="100"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2" fillId="27" borderId="0" xfId="0" applyFont="1" applyFill="1" applyAlignment="1" applyProtection="1">
      <alignment/>
      <protection/>
    </xf>
    <xf numFmtId="0" fontId="94" fillId="27" borderId="0" xfId="0" applyFont="1" applyFill="1" applyAlignment="1" applyProtection="1">
      <alignment/>
      <protection/>
    </xf>
    <xf numFmtId="0" fontId="91"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3" fillId="37" borderId="0" xfId="0" applyFont="1" applyFill="1" applyAlignment="1" applyProtection="1">
      <alignment/>
      <protection/>
    </xf>
    <xf numFmtId="0" fontId="20" fillId="36" borderId="0" xfId="0" applyFont="1" applyFill="1" applyAlignment="1" applyProtection="1">
      <alignment/>
      <protection/>
    </xf>
    <xf numFmtId="0" fontId="91" fillId="37" borderId="0" xfId="0" applyFont="1" applyFill="1" applyAlignment="1" applyProtection="1">
      <alignment horizontal="left" vertical="top" indent="2"/>
      <protection/>
    </xf>
    <xf numFmtId="0" fontId="20" fillId="37" borderId="0" xfId="0" applyFont="1" applyFill="1" applyAlignment="1" applyProtection="1">
      <alignment/>
      <protection/>
    </xf>
    <xf numFmtId="0" fontId="91" fillId="37" borderId="0" xfId="0" applyFont="1" applyFill="1" applyAlignment="1" applyProtection="1">
      <alignment/>
      <protection/>
    </xf>
    <xf numFmtId="0" fontId="90" fillId="37" borderId="0" xfId="0" applyFont="1" applyFill="1" applyAlignment="1" applyProtection="1">
      <alignment/>
      <protection/>
    </xf>
    <xf numFmtId="49" fontId="99" fillId="0" borderId="0" xfId="0" applyNumberFormat="1" applyFont="1" applyAlignment="1">
      <alignment vertical="center"/>
    </xf>
    <xf numFmtId="0" fontId="91" fillId="36" borderId="0" xfId="0" applyFont="1" applyFill="1" applyAlignment="1" applyProtection="1">
      <alignment/>
      <protection/>
    </xf>
    <xf numFmtId="0" fontId="90" fillId="36" borderId="0" xfId="0" applyFont="1" applyFill="1" applyAlignment="1" applyProtection="1">
      <alignment/>
      <protection/>
    </xf>
    <xf numFmtId="0" fontId="91" fillId="0" borderId="0" xfId="0" applyFont="1" applyAlignment="1">
      <alignment vertical="center"/>
    </xf>
    <xf numFmtId="0" fontId="12" fillId="37" borderId="0" xfId="0" applyFont="1" applyFill="1" applyAlignment="1" applyProtection="1">
      <alignment/>
      <protection/>
    </xf>
    <xf numFmtId="0" fontId="91" fillId="0" borderId="0" xfId="0" applyFont="1" applyAlignment="1">
      <alignment horizontal="left" vertical="top" wrapText="1"/>
    </xf>
    <xf numFmtId="0" fontId="90" fillId="0" borderId="0" xfId="0" applyFont="1" applyAlignment="1">
      <alignment horizontal="left" vertical="top"/>
    </xf>
    <xf numFmtId="0" fontId="94" fillId="33" borderId="0" xfId="0" applyFont="1" applyFill="1" applyBorder="1" applyAlignment="1" applyProtection="1">
      <alignment vertical="center"/>
      <protection/>
    </xf>
    <xf numFmtId="0" fontId="90" fillId="37" borderId="0" xfId="0" applyFont="1" applyFill="1" applyAlignment="1" applyProtection="1">
      <alignment wrapText="1"/>
      <protection/>
    </xf>
    <xf numFmtId="0" fontId="0" fillId="35" borderId="0" xfId="0" applyFill="1" applyBorder="1" applyAlignment="1" applyProtection="1">
      <alignment/>
      <protection/>
    </xf>
    <xf numFmtId="0" fontId="12" fillId="27" borderId="0" xfId="53" applyFont="1" applyFill="1" applyAlignment="1" applyProtection="1">
      <alignment/>
      <protection locked="0"/>
    </xf>
    <xf numFmtId="0" fontId="91" fillId="0" borderId="0" xfId="0" applyFont="1" applyAlignment="1">
      <alignment/>
    </xf>
    <xf numFmtId="0" fontId="91" fillId="0" borderId="0" xfId="0" applyFont="1" applyAlignment="1">
      <alignment/>
    </xf>
    <xf numFmtId="0" fontId="91" fillId="0" borderId="0" xfId="0" applyFont="1" applyAlignment="1">
      <alignment/>
    </xf>
    <xf numFmtId="0" fontId="91" fillId="0" borderId="0" xfId="0" applyFont="1" applyAlignment="1" applyProtection="1">
      <alignment/>
      <protection/>
    </xf>
    <xf numFmtId="0" fontId="91" fillId="0" borderId="0" xfId="0" applyFont="1" applyAlignment="1" applyProtection="1">
      <alignment/>
      <protection locked="0"/>
    </xf>
    <xf numFmtId="0" fontId="107" fillId="34" borderId="18" xfId="0" applyFont="1" applyFill="1" applyBorder="1" applyAlignment="1" applyProtection="1">
      <alignment horizontal="center" vertical="center"/>
      <protection/>
    </xf>
    <xf numFmtId="0" fontId="104" fillId="36" borderId="18" xfId="0" applyFont="1" applyFill="1" applyBorder="1" applyAlignment="1" applyProtection="1">
      <alignment horizontal="center" vertical="center"/>
      <protection/>
    </xf>
    <xf numFmtId="165" fontId="105" fillId="37" borderId="42" xfId="0" applyNumberFormat="1" applyFont="1" applyFill="1" applyBorder="1" applyAlignment="1" applyProtection="1">
      <alignment horizontal="right" vertical="center"/>
      <protection locked="0"/>
    </xf>
    <xf numFmtId="165" fontId="105" fillId="37" borderId="18" xfId="0" applyNumberFormat="1" applyFont="1" applyFill="1" applyBorder="1" applyAlignment="1" applyProtection="1">
      <alignment horizontal="right" vertical="center"/>
      <protection/>
    </xf>
    <xf numFmtId="0" fontId="107" fillId="34" borderId="16" xfId="0" applyFont="1" applyFill="1" applyBorder="1" applyAlignment="1" applyProtection="1">
      <alignment horizontal="center" vertical="center"/>
      <protection/>
    </xf>
    <xf numFmtId="165" fontId="105" fillId="37" borderId="20" xfId="0" applyNumberFormat="1" applyFont="1" applyFill="1" applyBorder="1" applyAlignment="1" applyProtection="1">
      <alignment horizontal="right" vertical="center"/>
      <protection/>
    </xf>
    <xf numFmtId="0" fontId="15" fillId="33" borderId="53" xfId="0" applyFont="1" applyFill="1" applyBorder="1" applyAlignment="1" applyProtection="1">
      <alignment horizontal="center" vertical="center"/>
      <protection/>
    </xf>
    <xf numFmtId="0" fontId="16" fillId="33" borderId="53" xfId="0" applyFont="1" applyFill="1" applyBorder="1" applyAlignment="1" applyProtection="1">
      <alignment horizontal="center" vertical="center"/>
      <protection/>
    </xf>
    <xf numFmtId="0" fontId="104" fillId="36" borderId="20" xfId="0" applyFont="1" applyFill="1" applyBorder="1" applyAlignment="1" applyProtection="1">
      <alignment horizontal="center" vertical="center"/>
      <protection/>
    </xf>
    <xf numFmtId="0" fontId="82" fillId="0" borderId="0" xfId="53" applyFill="1" applyBorder="1" applyAlignment="1" applyProtection="1">
      <alignment vertical="top"/>
      <protection locked="0"/>
    </xf>
    <xf numFmtId="0" fontId="114" fillId="33" borderId="0" xfId="0" applyFont="1" applyFill="1" applyBorder="1" applyAlignment="1" applyProtection="1">
      <alignment/>
      <protection/>
    </xf>
    <xf numFmtId="168" fontId="0" fillId="0" borderId="0" xfId="42" applyNumberFormat="1" applyFont="1" applyAlignment="1">
      <alignment/>
    </xf>
    <xf numFmtId="0" fontId="105" fillId="40" borderId="0" xfId="0" applyFont="1" applyFill="1" applyAlignment="1" applyProtection="1">
      <alignment/>
      <protection/>
    </xf>
    <xf numFmtId="171" fontId="91" fillId="39" borderId="44"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2" fillId="27" borderId="0" xfId="0" applyFont="1" applyFill="1" applyAlignment="1" applyProtection="1">
      <alignment/>
      <protection/>
    </xf>
    <xf numFmtId="0" fontId="20" fillId="0" borderId="0" xfId="0" applyFont="1" applyAlignment="1">
      <alignment vertical="top"/>
    </xf>
    <xf numFmtId="0" fontId="2" fillId="37" borderId="0" xfId="0" applyFont="1" applyFill="1" applyAlignment="1" applyProtection="1">
      <alignment horizontal="left" vertical="top" indent="2"/>
      <protection/>
    </xf>
    <xf numFmtId="3" fontId="91" fillId="0" borderId="65" xfId="0" applyNumberFormat="1" applyFont="1" applyFill="1" applyBorder="1" applyAlignment="1" applyProtection="1">
      <alignment horizontal="center" vertical="center"/>
      <protection/>
    </xf>
    <xf numFmtId="0" fontId="115" fillId="0" borderId="0" xfId="0" applyFont="1" applyAlignment="1">
      <alignment vertical="top"/>
    </xf>
    <xf numFmtId="9" fontId="91" fillId="39" borderId="44" xfId="59" applyFont="1" applyFill="1" applyBorder="1" applyAlignment="1" applyProtection="1">
      <alignment horizontal="right" vertical="center"/>
      <protection locked="0"/>
    </xf>
    <xf numFmtId="0" fontId="0" fillId="0" borderId="0" xfId="0" applyFill="1" applyAlignment="1" applyProtection="1">
      <alignment/>
      <protection/>
    </xf>
    <xf numFmtId="0" fontId="91" fillId="0" borderId="0" xfId="0" applyFont="1" applyFill="1" applyAlignment="1" applyProtection="1">
      <alignment/>
      <protection/>
    </xf>
    <xf numFmtId="0" fontId="91" fillId="0" borderId="0" xfId="0" applyFont="1" applyFill="1" applyBorder="1" applyAlignment="1" applyProtection="1">
      <alignment horizontal="left" vertical="top" wrapText="1"/>
      <protection/>
    </xf>
    <xf numFmtId="166" fontId="91" fillId="0" borderId="45" xfId="0" applyNumberFormat="1" applyFont="1" applyFill="1" applyBorder="1" applyAlignment="1" applyProtection="1">
      <alignment horizontal="right" vertical="center"/>
      <protection/>
    </xf>
    <xf numFmtId="165" fontId="91" fillId="39" borderId="44" xfId="0" applyNumberFormat="1" applyFont="1" applyFill="1" applyBorder="1" applyAlignment="1" applyProtection="1">
      <alignment horizontal="right" vertical="center"/>
      <protection locked="0"/>
    </xf>
    <xf numFmtId="165" fontId="91" fillId="41" borderId="61" xfId="42" applyNumberFormat="1" applyFont="1" applyFill="1" applyBorder="1" applyAlignment="1" applyProtection="1">
      <alignment horizontal="center" vertical="center"/>
      <protection/>
    </xf>
    <xf numFmtId="165" fontId="91" fillId="0" borderId="45" xfId="0" applyNumberFormat="1" applyFont="1" applyFill="1" applyBorder="1" applyAlignment="1" applyProtection="1">
      <alignment horizontal="right" vertical="center"/>
      <protection/>
    </xf>
    <xf numFmtId="165" fontId="91" fillId="0" borderId="20" xfId="0" applyNumberFormat="1" applyFont="1" applyFill="1" applyBorder="1" applyAlignment="1" applyProtection="1">
      <alignment horizontal="right" vertical="center"/>
      <protection/>
    </xf>
    <xf numFmtId="9" fontId="94" fillId="34" borderId="16" xfId="59" applyFont="1" applyFill="1" applyBorder="1" applyAlignment="1">
      <alignment/>
    </xf>
    <xf numFmtId="1" fontId="92" fillId="33" borderId="13" xfId="0" applyNumberFormat="1" applyFont="1" applyFill="1" applyBorder="1" applyAlignment="1" applyProtection="1">
      <alignment horizontal="right"/>
      <protection locked="0"/>
    </xf>
    <xf numFmtId="168" fontId="92" fillId="33" borderId="51" xfId="42" applyNumberFormat="1" applyFont="1" applyFill="1" applyBorder="1" applyAlignment="1" applyProtection="1">
      <alignment horizontal="right"/>
      <protection/>
    </xf>
    <xf numFmtId="164" fontId="92" fillId="33" borderId="51" xfId="0" applyNumberFormat="1" applyFont="1" applyFill="1" applyBorder="1" applyAlignment="1" applyProtection="1">
      <alignment horizontal="right"/>
      <protection/>
    </xf>
    <xf numFmtId="182" fontId="92" fillId="33" borderId="51" xfId="0" applyNumberFormat="1" applyFont="1" applyFill="1" applyBorder="1" applyAlignment="1" applyProtection="1">
      <alignment horizontal="right"/>
      <protection/>
    </xf>
    <xf numFmtId="0" fontId="2" fillId="0" borderId="0" xfId="0" applyFont="1" applyAlignment="1">
      <alignment horizontal="left" vertical="top" wrapText="1"/>
    </xf>
    <xf numFmtId="0" fontId="90" fillId="0" borderId="0" xfId="0" applyFont="1" applyAlignment="1">
      <alignment horizontal="left" vertical="top"/>
    </xf>
    <xf numFmtId="0" fontId="2" fillId="37" borderId="0" xfId="0" applyFont="1" applyFill="1" applyAlignment="1" applyProtection="1">
      <alignment horizontal="left" vertical="top" wrapText="1" indent="2" readingOrder="1"/>
      <protection/>
    </xf>
    <xf numFmtId="0" fontId="91" fillId="37" borderId="0" xfId="0" applyFont="1" applyFill="1" applyAlignment="1" applyProtection="1">
      <alignment horizontal="left" vertical="top" wrapText="1" indent="2" readingOrder="1"/>
      <protection/>
    </xf>
    <xf numFmtId="0" fontId="91" fillId="0" borderId="0" xfId="0" applyFont="1" applyAlignment="1">
      <alignment horizontal="left" vertical="top" wrapText="1"/>
    </xf>
    <xf numFmtId="0" fontId="91" fillId="33" borderId="0" xfId="0" applyFont="1" applyFill="1" applyBorder="1" applyAlignment="1" applyProtection="1">
      <alignment horizontal="left" vertical="top" wrapText="1"/>
      <protection/>
    </xf>
    <xf numFmtId="0" fontId="91" fillId="0" borderId="0" xfId="0" applyFont="1" applyAlignment="1">
      <alignment horizontal="left" vertical="top"/>
    </xf>
    <xf numFmtId="0" fontId="0" fillId="0" borderId="0" xfId="0" applyAlignment="1" applyProtection="1">
      <alignment horizontal="center"/>
      <protection/>
    </xf>
    <xf numFmtId="0" fontId="95" fillId="35" borderId="0" xfId="0" applyFont="1" applyFill="1" applyAlignment="1">
      <alignment horizontal="left" vertical="center" wrapText="1"/>
    </xf>
    <xf numFmtId="0" fontId="116" fillId="33" borderId="16" xfId="53" applyFont="1" applyFill="1" applyBorder="1" applyAlignment="1" applyProtection="1">
      <alignment horizontal="center" wrapText="1"/>
      <protection locked="0"/>
    </xf>
    <xf numFmtId="0" fontId="100" fillId="36" borderId="66" xfId="0" applyFont="1" applyFill="1" applyBorder="1" applyAlignment="1" applyProtection="1">
      <alignment vertical="center"/>
      <protection/>
    </xf>
    <xf numFmtId="0" fontId="100" fillId="36" borderId="0" xfId="0" applyFont="1" applyFill="1" applyBorder="1" applyAlignment="1" applyProtection="1">
      <alignment vertical="center"/>
      <protection/>
    </xf>
    <xf numFmtId="0" fontId="114" fillId="33" borderId="67" xfId="0" applyFont="1" applyFill="1" applyBorder="1" applyAlignment="1" applyProtection="1">
      <alignment horizontal="left" vertical="center" wrapText="1"/>
      <protection/>
    </xf>
    <xf numFmtId="0" fontId="114" fillId="33" borderId="51" xfId="0" applyFont="1" applyFill="1" applyBorder="1" applyAlignment="1" applyProtection="1">
      <alignment horizontal="left" vertical="center" wrapText="1"/>
      <protection/>
    </xf>
    <xf numFmtId="0" fontId="94" fillId="34" borderId="20" xfId="0" applyFont="1" applyFill="1" applyBorder="1" applyAlignment="1" applyProtection="1">
      <alignment horizontal="left" vertical="center"/>
      <protection/>
    </xf>
    <xf numFmtId="0" fontId="94" fillId="34" borderId="18" xfId="0" applyFont="1" applyFill="1" applyBorder="1" applyAlignment="1" applyProtection="1">
      <alignment horizontal="left" vertical="center"/>
      <protection/>
    </xf>
    <xf numFmtId="0" fontId="94" fillId="34" borderId="44" xfId="0" applyFont="1" applyFill="1" applyBorder="1" applyAlignment="1" applyProtection="1">
      <alignment horizontal="left" vertic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0" fontId="100" fillId="36" borderId="46" xfId="0" applyFont="1" applyFill="1" applyBorder="1" applyAlignment="1">
      <alignment vertical="center"/>
    </xf>
    <xf numFmtId="0" fontId="100" fillId="36" borderId="47" xfId="0" applyFont="1" applyFill="1" applyBorder="1" applyAlignment="1">
      <alignment vertical="center"/>
    </xf>
    <xf numFmtId="0" fontId="100" fillId="36" borderId="68" xfId="0" applyFont="1" applyFill="1" applyBorder="1" applyAlignment="1">
      <alignment vertical="center"/>
    </xf>
    <xf numFmtId="0" fontId="94" fillId="40" borderId="20" xfId="0" applyFont="1" applyFill="1" applyBorder="1" applyAlignment="1">
      <alignment horizontal="left" vertical="center"/>
    </xf>
    <xf numFmtId="0" fontId="94" fillId="40" borderId="18" xfId="0" applyFont="1" applyFill="1" applyBorder="1" applyAlignment="1">
      <alignment horizontal="left" vertical="center"/>
    </xf>
    <xf numFmtId="0" fontId="94" fillId="40" borderId="44" xfId="0" applyFont="1" applyFill="1" applyBorder="1" applyAlignment="1">
      <alignment horizontal="left" vertical="center"/>
    </xf>
    <xf numFmtId="165" fontId="94" fillId="40" borderId="15" xfId="0" applyNumberFormat="1" applyFont="1" applyFill="1" applyBorder="1" applyAlignment="1" applyProtection="1">
      <alignment horizontal="right" vertical="center" indent="8"/>
      <protection hidden="1"/>
    </xf>
    <xf numFmtId="165" fontId="94" fillId="40" borderId="16" xfId="0" applyNumberFormat="1" applyFont="1" applyFill="1" applyBorder="1" applyAlignment="1" applyProtection="1">
      <alignment horizontal="right" vertical="center" indent="8"/>
      <protection hidden="1"/>
    </xf>
    <xf numFmtId="165" fontId="94" fillId="40" borderId="17" xfId="0" applyNumberFormat="1" applyFont="1" applyFill="1" applyBorder="1" applyAlignment="1" applyProtection="1">
      <alignment horizontal="right" vertical="center" indent="8"/>
      <protection hidden="1"/>
    </xf>
    <xf numFmtId="166" fontId="92" fillId="40" borderId="15" xfId="0" applyNumberFormat="1" applyFont="1" applyFill="1" applyBorder="1" applyAlignment="1" applyProtection="1">
      <alignment horizontal="right" vertical="center" indent="1"/>
      <protection hidden="1"/>
    </xf>
    <xf numFmtId="166" fontId="92" fillId="40" borderId="16" xfId="0" applyNumberFormat="1" applyFont="1" applyFill="1" applyBorder="1" applyAlignment="1" applyProtection="1">
      <alignment horizontal="right" vertical="center" indent="1"/>
      <protection hidden="1"/>
    </xf>
    <xf numFmtId="166" fontId="92" fillId="40" borderId="17" xfId="0" applyNumberFormat="1" applyFont="1" applyFill="1" applyBorder="1" applyAlignment="1" applyProtection="1">
      <alignment horizontal="right" vertical="center" indent="1"/>
      <protection hidden="1"/>
    </xf>
    <xf numFmtId="165" fontId="92" fillId="40" borderId="15" xfId="0" applyNumberFormat="1" applyFont="1" applyFill="1" applyBorder="1" applyAlignment="1" applyProtection="1">
      <alignment horizontal="right" vertical="center" indent="1"/>
      <protection hidden="1"/>
    </xf>
    <xf numFmtId="165" fontId="92" fillId="40" borderId="16" xfId="0" applyNumberFormat="1" applyFont="1" applyFill="1" applyBorder="1" applyAlignment="1" applyProtection="1">
      <alignment horizontal="right" vertical="center" indent="1"/>
      <protection hidden="1"/>
    </xf>
    <xf numFmtId="165" fontId="92" fillId="40" borderId="17" xfId="0" applyNumberFormat="1" applyFont="1" applyFill="1" applyBorder="1" applyAlignment="1" applyProtection="1">
      <alignment horizontal="right" vertical="center" indent="1"/>
      <protection hidden="1"/>
    </xf>
    <xf numFmtId="0" fontId="94" fillId="40" borderId="45" xfId="0" applyFont="1" applyFill="1" applyBorder="1" applyAlignment="1">
      <alignment horizontal="left" vertical="center"/>
    </xf>
    <xf numFmtId="165" fontId="94" fillId="40" borderId="45" xfId="0" applyNumberFormat="1" applyFont="1" applyFill="1" applyBorder="1" applyAlignment="1" applyProtection="1">
      <alignment horizontal="right" indent="8"/>
      <protection hidden="1"/>
    </xf>
    <xf numFmtId="166" fontId="92" fillId="40" borderId="45" xfId="0" applyNumberFormat="1" applyFont="1" applyFill="1" applyBorder="1" applyAlignment="1" applyProtection="1">
      <alignment horizontal="right" indent="1"/>
      <protection hidden="1"/>
    </xf>
    <xf numFmtId="165" fontId="92" fillId="40" borderId="45" xfId="0" applyNumberFormat="1" applyFont="1" applyFill="1" applyBorder="1" applyAlignment="1" applyProtection="1">
      <alignment horizontal="right" indent="1"/>
      <protection hidden="1"/>
    </xf>
    <xf numFmtId="0" fontId="117" fillId="37" borderId="20" xfId="53" applyFont="1" applyFill="1" applyBorder="1" applyAlignment="1" applyProtection="1">
      <alignment horizontal="left" vertical="center"/>
      <protection locked="0"/>
    </xf>
    <xf numFmtId="0" fontId="117" fillId="37" borderId="18" xfId="53" applyFont="1" applyFill="1" applyBorder="1" applyAlignment="1" applyProtection="1">
      <alignment horizontal="left" vertical="center"/>
      <protection locked="0"/>
    </xf>
    <xf numFmtId="0" fontId="91" fillId="34" borderId="45" xfId="0" applyFont="1" applyFill="1" applyBorder="1" applyAlignment="1">
      <alignment horizontal="left"/>
    </xf>
    <xf numFmtId="0" fontId="94" fillId="34" borderId="45" xfId="0" applyFont="1" applyFill="1" applyBorder="1" applyAlignment="1">
      <alignment horizontal="left"/>
    </xf>
    <xf numFmtId="165" fontId="91" fillId="0" borderId="45" xfId="0" applyNumberFormat="1" applyFont="1" applyFill="1" applyBorder="1" applyAlignment="1" applyProtection="1">
      <alignment horizontal="right" indent="8"/>
      <protection locked="0"/>
    </xf>
    <xf numFmtId="166" fontId="93" fillId="0" borderId="45" xfId="0" applyNumberFormat="1" applyFont="1" applyBorder="1" applyAlignment="1" applyProtection="1">
      <alignment horizontal="right" indent="1"/>
      <protection hidden="1"/>
    </xf>
    <xf numFmtId="165" fontId="93" fillId="0" borderId="45" xfId="0" applyNumberFormat="1" applyFont="1" applyBorder="1" applyAlignment="1" applyProtection="1">
      <alignment horizontal="right" indent="1"/>
      <protection hidden="1"/>
    </xf>
    <xf numFmtId="0" fontId="91" fillId="34" borderId="20" xfId="0" applyFont="1" applyFill="1" applyBorder="1" applyAlignment="1">
      <alignment horizontal="left"/>
    </xf>
    <xf numFmtId="0" fontId="91" fillId="34" borderId="18" xfId="0" applyFont="1" applyFill="1" applyBorder="1" applyAlignment="1">
      <alignment horizontal="left"/>
    </xf>
    <xf numFmtId="0" fontId="91" fillId="34" borderId="44" xfId="0" applyFont="1" applyFill="1" applyBorder="1" applyAlignment="1">
      <alignment horizontal="left"/>
    </xf>
    <xf numFmtId="0" fontId="94" fillId="40" borderId="45" xfId="0" applyFont="1" applyFill="1" applyBorder="1" applyAlignment="1">
      <alignment horizontal="left"/>
    </xf>
    <xf numFmtId="165" fontId="91" fillId="0" borderId="20" xfId="0" applyNumberFormat="1" applyFont="1" applyFill="1" applyBorder="1" applyAlignment="1" applyProtection="1">
      <alignment horizontal="right" indent="8"/>
      <protection locked="0"/>
    </xf>
    <xf numFmtId="165" fontId="91" fillId="0" borderId="18" xfId="0" applyNumberFormat="1" applyFont="1" applyFill="1" applyBorder="1" applyAlignment="1" applyProtection="1">
      <alignment horizontal="right" indent="8"/>
      <protection locked="0"/>
    </xf>
    <xf numFmtId="165" fontId="91" fillId="0" borderId="44" xfId="0" applyNumberFormat="1" applyFont="1" applyFill="1" applyBorder="1" applyAlignment="1" applyProtection="1">
      <alignment horizontal="right" indent="8"/>
      <protection locked="0"/>
    </xf>
    <xf numFmtId="0" fontId="94" fillId="40" borderId="20" xfId="0" applyFont="1" applyFill="1" applyBorder="1" applyAlignment="1">
      <alignment horizontal="left"/>
    </xf>
    <xf numFmtId="0" fontId="94" fillId="40" borderId="18" xfId="0" applyFont="1" applyFill="1" applyBorder="1" applyAlignment="1">
      <alignment horizontal="left"/>
    </xf>
    <xf numFmtId="165" fontId="94" fillId="40" borderId="20" xfId="0" applyNumberFormat="1" applyFont="1" applyFill="1" applyBorder="1" applyAlignment="1" applyProtection="1">
      <alignment horizontal="right" indent="8"/>
      <protection hidden="1"/>
    </xf>
    <xf numFmtId="165" fontId="94" fillId="40" borderId="18" xfId="0" applyNumberFormat="1" applyFont="1" applyFill="1" applyBorder="1" applyAlignment="1" applyProtection="1">
      <alignment horizontal="right" indent="8"/>
      <protection hidden="1"/>
    </xf>
    <xf numFmtId="165" fontId="94" fillId="40" borderId="44" xfId="0" applyNumberFormat="1" applyFont="1" applyFill="1" applyBorder="1" applyAlignment="1" applyProtection="1">
      <alignment horizontal="right" indent="8"/>
      <protection hidden="1"/>
    </xf>
    <xf numFmtId="166" fontId="92" fillId="40" borderId="20" xfId="0" applyNumberFormat="1" applyFont="1" applyFill="1" applyBorder="1" applyAlignment="1" applyProtection="1">
      <alignment horizontal="right" indent="1"/>
      <protection hidden="1"/>
    </xf>
    <xf numFmtId="166" fontId="92" fillId="40" borderId="18" xfId="0" applyNumberFormat="1" applyFont="1" applyFill="1" applyBorder="1" applyAlignment="1" applyProtection="1">
      <alignment horizontal="right" indent="1"/>
      <protection hidden="1"/>
    </xf>
    <xf numFmtId="165" fontId="92" fillId="40" borderId="20" xfId="0" applyNumberFormat="1" applyFont="1" applyFill="1" applyBorder="1" applyAlignment="1" applyProtection="1">
      <alignment horizontal="right" indent="1"/>
      <protection hidden="1"/>
    </xf>
    <xf numFmtId="165" fontId="92" fillId="40" borderId="18" xfId="0" applyNumberFormat="1" applyFont="1" applyFill="1" applyBorder="1" applyAlignment="1" applyProtection="1">
      <alignment horizontal="right" indent="1"/>
      <protection hidden="1"/>
    </xf>
    <xf numFmtId="165" fontId="92" fillId="40" borderId="44" xfId="0" applyNumberFormat="1" applyFont="1" applyFill="1" applyBorder="1" applyAlignment="1" applyProtection="1">
      <alignment horizontal="right" indent="1"/>
      <protection hidden="1"/>
    </xf>
    <xf numFmtId="0" fontId="96" fillId="36" borderId="53" xfId="0" applyFont="1" applyFill="1" applyBorder="1" applyAlignment="1">
      <alignment horizontal="left"/>
    </xf>
    <xf numFmtId="0" fontId="96" fillId="36" borderId="53" xfId="0" applyFont="1" applyFill="1" applyBorder="1" applyAlignment="1">
      <alignment horizontal="center"/>
    </xf>
    <xf numFmtId="0" fontId="117" fillId="34" borderId="20" xfId="53" applyFont="1" applyFill="1" applyBorder="1" applyAlignment="1" applyProtection="1">
      <alignment horizontal="left"/>
      <protection locked="0"/>
    </xf>
    <xf numFmtId="0" fontId="117" fillId="34" borderId="18" xfId="53" applyFont="1" applyFill="1" applyBorder="1" applyAlignment="1" applyProtection="1">
      <alignment horizontal="left"/>
      <protection locked="0"/>
    </xf>
    <xf numFmtId="0" fontId="117" fillId="34" borderId="16" xfId="53" applyFont="1" applyFill="1" applyBorder="1" applyAlignment="1" applyProtection="1">
      <alignment horizontal="left"/>
      <protection locked="0"/>
    </xf>
    <xf numFmtId="0" fontId="117" fillId="34" borderId="44" xfId="53" applyFont="1" applyFill="1" applyBorder="1" applyAlignment="1" applyProtection="1">
      <alignment horizontal="left"/>
      <protection locked="0"/>
    </xf>
    <xf numFmtId="165" fontId="91" fillId="0" borderId="20" xfId="0" applyNumberFormat="1" applyFont="1" applyBorder="1" applyAlignment="1" applyProtection="1">
      <alignment horizontal="right" indent="8"/>
      <protection locked="0"/>
    </xf>
    <xf numFmtId="165" fontId="91" fillId="0" borderId="18" xfId="0" applyNumberFormat="1" applyFont="1" applyBorder="1" applyAlignment="1" applyProtection="1">
      <alignment horizontal="right" indent="8"/>
      <protection locked="0"/>
    </xf>
    <xf numFmtId="165" fontId="91" fillId="0" borderId="44" xfId="0" applyNumberFormat="1" applyFont="1" applyBorder="1" applyAlignment="1" applyProtection="1">
      <alignment horizontal="right" indent="8"/>
      <protection locked="0"/>
    </xf>
    <xf numFmtId="166" fontId="93" fillId="0" borderId="20" xfId="0" applyNumberFormat="1" applyFont="1" applyBorder="1" applyAlignment="1" applyProtection="1">
      <alignment horizontal="right" indent="1"/>
      <protection hidden="1"/>
    </xf>
    <xf numFmtId="166" fontId="93" fillId="0" borderId="18" xfId="0" applyNumberFormat="1" applyFont="1" applyBorder="1" applyAlignment="1" applyProtection="1">
      <alignment horizontal="right" indent="1"/>
      <protection hidden="1"/>
    </xf>
    <xf numFmtId="166" fontId="93" fillId="0" borderId="44" xfId="0" applyNumberFormat="1" applyFont="1" applyBorder="1" applyAlignment="1" applyProtection="1">
      <alignment horizontal="right" indent="1"/>
      <protection hidden="1"/>
    </xf>
    <xf numFmtId="165" fontId="93" fillId="0" borderId="20" xfId="0" applyNumberFormat="1" applyFont="1" applyBorder="1" applyAlignment="1" applyProtection="1">
      <alignment horizontal="right" indent="1"/>
      <protection hidden="1"/>
    </xf>
    <xf numFmtId="165" fontId="93" fillId="0" borderId="18" xfId="0" applyNumberFormat="1" applyFont="1" applyBorder="1" applyAlignment="1" applyProtection="1">
      <alignment horizontal="right" indent="1"/>
      <protection hidden="1"/>
    </xf>
    <xf numFmtId="165" fontId="93" fillId="0" borderId="44" xfId="0" applyNumberFormat="1" applyFont="1" applyBorder="1" applyAlignment="1" applyProtection="1">
      <alignment horizontal="right" indent="1"/>
      <protection hidden="1"/>
    </xf>
    <xf numFmtId="165" fontId="91" fillId="0" borderId="15" xfId="0" applyNumberFormat="1" applyFont="1" applyBorder="1" applyAlignment="1" applyProtection="1">
      <alignment horizontal="right" indent="8"/>
      <protection locked="0"/>
    </xf>
    <xf numFmtId="165" fontId="91" fillId="0" borderId="16" xfId="0" applyNumberFormat="1" applyFont="1" applyBorder="1" applyAlignment="1" applyProtection="1">
      <alignment horizontal="right" indent="8"/>
      <protection locked="0"/>
    </xf>
    <xf numFmtId="165" fontId="91" fillId="0" borderId="17" xfId="0" applyNumberFormat="1" applyFont="1" applyBorder="1" applyAlignment="1" applyProtection="1">
      <alignment horizontal="right" indent="8"/>
      <protection locked="0"/>
    </xf>
    <xf numFmtId="0" fontId="94" fillId="34" borderId="16" xfId="0" applyFont="1" applyFill="1" applyBorder="1" applyAlignment="1">
      <alignment/>
    </xf>
    <xf numFmtId="0" fontId="91" fillId="34" borderId="16" xfId="0" applyFont="1" applyFill="1" applyBorder="1" applyAlignment="1">
      <alignment/>
    </xf>
    <xf numFmtId="165" fontId="93" fillId="0" borderId="20" xfId="0" applyNumberFormat="1" applyFont="1" applyBorder="1" applyAlignment="1" applyProtection="1">
      <alignment horizontal="right" indent="1"/>
      <protection/>
    </xf>
    <xf numFmtId="165" fontId="93" fillId="0" borderId="44" xfId="0" applyNumberFormat="1" applyFont="1" applyBorder="1" applyAlignment="1" applyProtection="1">
      <alignment horizontal="right" indent="1"/>
      <protection/>
    </xf>
    <xf numFmtId="166" fontId="93" fillId="0" borderId="20" xfId="0" applyNumberFormat="1" applyFont="1" applyBorder="1" applyAlignment="1" applyProtection="1">
      <alignment horizontal="right" indent="1"/>
      <protection/>
    </xf>
    <xf numFmtId="166" fontId="93" fillId="0" borderId="18" xfId="0" applyNumberFormat="1" applyFont="1" applyBorder="1" applyAlignment="1" applyProtection="1">
      <alignment horizontal="right" indent="1"/>
      <protection/>
    </xf>
    <xf numFmtId="165" fontId="93" fillId="0" borderId="18" xfId="0" applyNumberFormat="1" applyFont="1" applyBorder="1" applyAlignment="1" applyProtection="1">
      <alignment horizontal="right" indent="1"/>
      <protection/>
    </xf>
    <xf numFmtId="0" fontId="92" fillId="33" borderId="0" xfId="0" applyFont="1" applyFill="1" applyBorder="1" applyAlignment="1">
      <alignment horizontal="center"/>
    </xf>
    <xf numFmtId="3" fontId="4" fillId="33" borderId="13" xfId="0" applyNumberFormat="1" applyFont="1" applyFill="1" applyBorder="1" applyAlignment="1" applyProtection="1">
      <alignment horizontal="right"/>
      <protection/>
    </xf>
    <xf numFmtId="1" fontId="103" fillId="33" borderId="14" xfId="0" applyNumberFormat="1" applyFont="1" applyFill="1" applyBorder="1" applyAlignment="1" applyProtection="1">
      <alignment horizontal="right"/>
      <protection hidden="1"/>
    </xf>
    <xf numFmtId="0" fontId="92" fillId="33" borderId="14" xfId="0" applyFont="1" applyFill="1" applyBorder="1" applyAlignment="1">
      <alignment horizontal="center"/>
    </xf>
    <xf numFmtId="168" fontId="103" fillId="33" borderId="14" xfId="42" applyNumberFormat="1" applyFont="1" applyFill="1" applyBorder="1" applyAlignment="1" applyProtection="1">
      <alignment horizontal="right"/>
      <protection hidden="1"/>
    </xf>
    <xf numFmtId="0" fontId="92" fillId="33" borderId="14" xfId="0" applyFont="1" applyFill="1" applyBorder="1" applyAlignment="1">
      <alignment horizontal="left"/>
    </xf>
    <xf numFmtId="0" fontId="92" fillId="33" borderId="14" xfId="0" applyFont="1" applyFill="1" applyBorder="1" applyAlignment="1" applyProtection="1">
      <alignment horizontal="left"/>
      <protection locked="0"/>
    </xf>
    <xf numFmtId="14" fontId="103" fillId="33" borderId="14" xfId="0" applyNumberFormat="1" applyFont="1" applyFill="1" applyBorder="1" applyAlignment="1" applyProtection="1">
      <alignment horizontal="center"/>
      <protection locked="0"/>
    </xf>
    <xf numFmtId="0" fontId="91" fillId="34" borderId="16" xfId="0" applyFont="1" applyFill="1" applyBorder="1" applyAlignment="1">
      <alignment horizontal="left"/>
    </xf>
    <xf numFmtId="3" fontId="93" fillId="34" borderId="69" xfId="0" applyNumberFormat="1" applyFont="1" applyFill="1" applyBorder="1" applyAlignment="1" applyProtection="1">
      <alignment horizontal="center"/>
      <protection/>
    </xf>
    <xf numFmtId="2" fontId="93" fillId="34" borderId="69" xfId="0" applyNumberFormat="1" applyFont="1" applyFill="1" applyBorder="1" applyAlignment="1" applyProtection="1">
      <alignment horizontal="center"/>
      <protection/>
    </xf>
    <xf numFmtId="165" fontId="91" fillId="0" borderId="20" xfId="0" applyNumberFormat="1" applyFont="1" applyFill="1" applyBorder="1" applyAlignment="1" applyProtection="1">
      <alignment horizontal="right" indent="8"/>
      <protection/>
    </xf>
    <xf numFmtId="165" fontId="91" fillId="0" borderId="18" xfId="0" applyNumberFormat="1" applyFont="1" applyFill="1" applyBorder="1" applyAlignment="1" applyProtection="1">
      <alignment horizontal="right" indent="8"/>
      <protection/>
    </xf>
    <xf numFmtId="165" fontId="91" fillId="0" borderId="44" xfId="0" applyNumberFormat="1" applyFont="1" applyFill="1" applyBorder="1" applyAlignment="1" applyProtection="1">
      <alignment horizontal="right" indent="8"/>
      <protection/>
    </xf>
    <xf numFmtId="0" fontId="91" fillId="34" borderId="60" xfId="0" applyFont="1" applyFill="1" applyBorder="1" applyAlignment="1">
      <alignment horizontal="left"/>
    </xf>
    <xf numFmtId="0" fontId="91" fillId="34" borderId="0" xfId="0" applyFont="1" applyFill="1" applyBorder="1" applyAlignment="1">
      <alignment horizontal="left"/>
    </xf>
    <xf numFmtId="182" fontId="103" fillId="33" borderId="14" xfId="0" applyNumberFormat="1" applyFont="1" applyFill="1" applyBorder="1" applyAlignment="1" applyProtection="1">
      <alignment horizontal="right"/>
      <protection hidden="1"/>
    </xf>
    <xf numFmtId="0" fontId="92" fillId="33" borderId="14" xfId="0" applyFont="1" applyFill="1" applyBorder="1" applyAlignment="1" applyProtection="1">
      <alignment horizontal="left"/>
      <protection/>
    </xf>
    <xf numFmtId="0" fontId="92" fillId="33" borderId="70" xfId="0" applyFont="1" applyFill="1" applyBorder="1" applyAlignment="1" applyProtection="1">
      <alignment horizontal="left"/>
      <protection/>
    </xf>
    <xf numFmtId="0" fontId="0" fillId="0" borderId="16" xfId="0" applyBorder="1" applyAlignment="1">
      <alignment horizontal="center"/>
    </xf>
    <xf numFmtId="0" fontId="96" fillId="36" borderId="60" xfId="0" applyFont="1" applyFill="1" applyBorder="1" applyAlignment="1">
      <alignment horizontal="left"/>
    </xf>
    <xf numFmtId="0" fontId="96" fillId="36" borderId="0" xfId="0" applyFont="1" applyFill="1" applyBorder="1" applyAlignment="1">
      <alignment horizontal="left"/>
    </xf>
    <xf numFmtId="0" fontId="96" fillId="36" borderId="62" xfId="0" applyFont="1" applyFill="1" applyBorder="1" applyAlignment="1">
      <alignment horizontal="left"/>
    </xf>
    <xf numFmtId="0" fontId="96" fillId="36" borderId="0" xfId="0" applyFont="1" applyFill="1" applyBorder="1" applyAlignment="1">
      <alignment horizontal="center"/>
    </xf>
    <xf numFmtId="0" fontId="96" fillId="36" borderId="60" xfId="0" applyFont="1" applyFill="1" applyBorder="1" applyAlignment="1">
      <alignment horizontal="center"/>
    </xf>
    <xf numFmtId="0" fontId="96" fillId="36" borderId="62" xfId="0" applyFont="1" applyFill="1" applyBorder="1" applyAlignment="1">
      <alignment horizontal="center"/>
    </xf>
    <xf numFmtId="0" fontId="117" fillId="37" borderId="20" xfId="53" applyFont="1" applyFill="1" applyBorder="1" applyAlignment="1" applyProtection="1">
      <alignment horizontal="left"/>
      <protection locked="0"/>
    </xf>
    <xf numFmtId="0" fontId="117" fillId="37" borderId="18" xfId="53" applyFont="1" applyFill="1" applyBorder="1" applyAlignment="1" applyProtection="1">
      <alignment horizontal="left"/>
      <protection locked="0"/>
    </xf>
    <xf numFmtId="0" fontId="0" fillId="0" borderId="33" xfId="0" applyBorder="1" applyAlignment="1">
      <alignment/>
    </xf>
    <xf numFmtId="0" fontId="118" fillId="36" borderId="46" xfId="0" applyFont="1" applyFill="1" applyBorder="1" applyAlignment="1">
      <alignment vertical="center"/>
    </xf>
    <xf numFmtId="0" fontId="118" fillId="36" borderId="47" xfId="0" applyFont="1" applyFill="1" applyBorder="1" applyAlignment="1">
      <alignment vertical="center"/>
    </xf>
    <xf numFmtId="0" fontId="0" fillId="35" borderId="0" xfId="0" applyFill="1" applyAlignment="1">
      <alignment/>
    </xf>
    <xf numFmtId="0" fontId="119" fillId="37" borderId="0" xfId="0" applyFont="1" applyFill="1" applyAlignment="1">
      <alignment horizontal="center" vertical="center"/>
    </xf>
    <xf numFmtId="0" fontId="119" fillId="37" borderId="0" xfId="0" applyFont="1" applyFill="1" applyAlignment="1">
      <alignment horizontal="center" vertical="center" textRotation="90"/>
    </xf>
    <xf numFmtId="0" fontId="119" fillId="37" borderId="39" xfId="0" applyFont="1" applyFill="1" applyBorder="1" applyAlignment="1">
      <alignment horizontal="center" vertical="center" textRotation="90" wrapText="1"/>
    </xf>
    <xf numFmtId="0" fontId="92" fillId="33" borderId="0" xfId="0" applyFont="1" applyFill="1" applyBorder="1" applyAlignment="1" applyProtection="1">
      <alignment horizontal="right"/>
      <protection/>
    </xf>
    <xf numFmtId="49" fontId="92" fillId="33" borderId="0" xfId="0" applyNumberFormat="1" applyFont="1" applyFill="1" applyBorder="1" applyAlignment="1" applyProtection="1">
      <alignment horizontal="right"/>
      <protection/>
    </xf>
    <xf numFmtId="0" fontId="92" fillId="33" borderId="14" xfId="0" applyFont="1" applyFill="1" applyBorder="1" applyAlignment="1" applyProtection="1">
      <alignment horizontal="right"/>
      <protection/>
    </xf>
    <xf numFmtId="0" fontId="94" fillId="40" borderId="20" xfId="0" applyFont="1" applyFill="1" applyBorder="1" applyAlignment="1" applyProtection="1">
      <alignment horizontal="left"/>
      <protection/>
    </xf>
    <xf numFmtId="0" fontId="94" fillId="40" borderId="18" xfId="0" applyFont="1" applyFill="1" applyBorder="1" applyAlignment="1" applyProtection="1">
      <alignment horizontal="left"/>
      <protection/>
    </xf>
    <xf numFmtId="0" fontId="91" fillId="34" borderId="20" xfId="0" applyFont="1" applyFill="1" applyBorder="1" applyAlignment="1" applyProtection="1">
      <alignment horizontal="left"/>
      <protection/>
    </xf>
    <xf numFmtId="0" fontId="91" fillId="34" borderId="18" xfId="0" applyFont="1" applyFill="1" applyBorder="1" applyAlignment="1" applyProtection="1">
      <alignment horizontal="left"/>
      <protection/>
    </xf>
    <xf numFmtId="0" fontId="91" fillId="34" borderId="16" xfId="0" applyFont="1" applyFill="1" applyBorder="1" applyAlignment="1" applyProtection="1">
      <alignment horizontal="left"/>
      <protection/>
    </xf>
    <xf numFmtId="0" fontId="91" fillId="34" borderId="44" xfId="0" applyFont="1" applyFill="1" applyBorder="1" applyAlignment="1" applyProtection="1">
      <alignment horizontal="left"/>
      <protection/>
    </xf>
    <xf numFmtId="0" fontId="120" fillId="36" borderId="41" xfId="0" applyFont="1" applyFill="1" applyBorder="1" applyAlignment="1" applyProtection="1">
      <alignment horizontal="left" vertical="center"/>
      <protection/>
    </xf>
    <xf numFmtId="0" fontId="120" fillId="36" borderId="15" xfId="0" applyFont="1" applyFill="1" applyBorder="1" applyAlignment="1" applyProtection="1">
      <alignment horizontal="left" vertical="center"/>
      <protection/>
    </xf>
    <xf numFmtId="0" fontId="91" fillId="34" borderId="60" xfId="0" applyFont="1" applyFill="1" applyBorder="1" applyAlignment="1" applyProtection="1">
      <alignment horizontal="left"/>
      <protection/>
    </xf>
    <xf numFmtId="0" fontId="91" fillId="34" borderId="0" xfId="0" applyFont="1" applyFill="1" applyBorder="1" applyAlignment="1" applyProtection="1">
      <alignment horizontal="left"/>
      <protection/>
    </xf>
    <xf numFmtId="3" fontId="93" fillId="34" borderId="69" xfId="0" applyNumberFormat="1" applyFont="1" applyFill="1" applyBorder="1" applyAlignment="1" applyProtection="1">
      <alignment horizontal="right"/>
      <protection/>
    </xf>
    <xf numFmtId="43" fontId="93" fillId="34" borderId="69" xfId="42" applyFont="1" applyFill="1" applyBorder="1" applyAlignment="1" applyProtection="1">
      <alignment horizontal="right"/>
      <protection/>
    </xf>
    <xf numFmtId="0" fontId="96" fillId="36" borderId="41" xfId="0" applyFont="1" applyFill="1" applyBorder="1" applyAlignment="1" applyProtection="1">
      <alignment horizontal="left" vertical="center"/>
      <protection/>
    </xf>
    <xf numFmtId="0" fontId="96" fillId="36" borderId="33" xfId="0" applyFont="1" applyFill="1" applyBorder="1" applyAlignment="1" applyProtection="1">
      <alignment horizontal="left" vertical="center"/>
      <protection/>
    </xf>
    <xf numFmtId="0" fontId="96" fillId="36" borderId="43" xfId="0" applyFont="1" applyFill="1" applyBorder="1" applyAlignment="1" applyProtection="1">
      <alignment horizontal="left" vertical="center"/>
      <protection/>
    </xf>
    <xf numFmtId="0" fontId="96" fillId="36" borderId="15" xfId="0" applyFont="1" applyFill="1" applyBorder="1" applyAlignment="1" applyProtection="1">
      <alignment horizontal="left" vertical="center"/>
      <protection/>
    </xf>
    <xf numFmtId="0" fontId="96" fillId="36" borderId="16" xfId="0" applyFont="1" applyFill="1" applyBorder="1" applyAlignment="1" applyProtection="1">
      <alignment horizontal="left" vertical="center"/>
      <protection/>
    </xf>
    <xf numFmtId="0" fontId="96" fillId="36" borderId="17" xfId="0" applyFont="1" applyFill="1" applyBorder="1" applyAlignment="1" applyProtection="1">
      <alignment horizontal="left" vertical="center"/>
      <protection/>
    </xf>
    <xf numFmtId="0" fontId="104" fillId="36" borderId="43" xfId="0" applyFont="1" applyFill="1" applyBorder="1" applyAlignment="1">
      <alignment horizontal="center" wrapText="1"/>
    </xf>
    <xf numFmtId="0" fontId="96" fillId="36" borderId="17" xfId="0" applyFont="1" applyFill="1" applyBorder="1" applyAlignment="1">
      <alignment horizontal="center"/>
    </xf>
    <xf numFmtId="0" fontId="96" fillId="36" borderId="53" xfId="0" applyFont="1" applyFill="1" applyBorder="1" applyAlignment="1" applyProtection="1">
      <alignment horizontal="left" vertical="center"/>
      <protection/>
    </xf>
    <xf numFmtId="0" fontId="91" fillId="34" borderId="45" xfId="0" applyFont="1" applyFill="1" applyBorder="1" applyAlignment="1" applyProtection="1">
      <alignment horizontal="left"/>
      <protection/>
    </xf>
    <xf numFmtId="0" fontId="94" fillId="34" borderId="45" xfId="0" applyFont="1" applyFill="1" applyBorder="1" applyAlignment="1" applyProtection="1">
      <alignment horizontal="left"/>
      <protection/>
    </xf>
    <xf numFmtId="0" fontId="94" fillId="34" borderId="18" xfId="0" applyFont="1" applyFill="1" applyBorder="1" applyAlignment="1" applyProtection="1">
      <alignment horizontal="left"/>
      <protection/>
    </xf>
    <xf numFmtId="0" fontId="94" fillId="34" borderId="44" xfId="0" applyFont="1" applyFill="1" applyBorder="1" applyAlignment="1" applyProtection="1">
      <alignment horizontal="left"/>
      <protection/>
    </xf>
    <xf numFmtId="0" fontId="94" fillId="40" borderId="45" xfId="0" applyFont="1" applyFill="1" applyBorder="1" applyAlignment="1" applyProtection="1">
      <alignment horizontal="left" vertical="center"/>
      <protection/>
    </xf>
    <xf numFmtId="0" fontId="94" fillId="40" borderId="20" xfId="0" applyFont="1" applyFill="1" applyBorder="1" applyAlignment="1" applyProtection="1">
      <alignment horizontal="left" vertical="center"/>
      <protection/>
    </xf>
    <xf numFmtId="0" fontId="94" fillId="40" borderId="18" xfId="0" applyFont="1" applyFill="1" applyBorder="1" applyAlignment="1" applyProtection="1">
      <alignment horizontal="left" vertical="center"/>
      <protection/>
    </xf>
    <xf numFmtId="0" fontId="94" fillId="40" borderId="44" xfId="0" applyFont="1" applyFill="1" applyBorder="1" applyAlignment="1" applyProtection="1">
      <alignment horizontal="left" vertical="center"/>
      <protection/>
    </xf>
    <xf numFmtId="0" fontId="94" fillId="40" borderId="41" xfId="0" applyFont="1" applyFill="1" applyBorder="1" applyAlignment="1" applyProtection="1">
      <alignment horizontal="left" vertical="center"/>
      <protection/>
    </xf>
    <xf numFmtId="0" fontId="94" fillId="40" borderId="33" xfId="0" applyFont="1" applyFill="1" applyBorder="1" applyAlignment="1" applyProtection="1">
      <alignment horizontal="left" vertical="center"/>
      <protection/>
    </xf>
    <xf numFmtId="0" fontId="94" fillId="40" borderId="43" xfId="0" applyFont="1" applyFill="1" applyBorder="1" applyAlignment="1" applyProtection="1">
      <alignment horizontal="left" vertical="center"/>
      <protection/>
    </xf>
    <xf numFmtId="0" fontId="0" fillId="37" borderId="20"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44" xfId="0" applyFill="1" applyBorder="1" applyAlignment="1" applyProtection="1">
      <alignment horizontal="center"/>
      <protection/>
    </xf>
    <xf numFmtId="0" fontId="94" fillId="40" borderId="45" xfId="0" applyFont="1" applyFill="1" applyBorder="1" applyAlignment="1" applyProtection="1">
      <alignment horizontal="left"/>
      <protection/>
    </xf>
    <xf numFmtId="10" fontId="94" fillId="42" borderId="18" xfId="59" applyNumberFormat="1" applyFont="1" applyFill="1" applyBorder="1" applyAlignment="1" applyProtection="1">
      <alignment horizontal="center"/>
      <protection locked="0"/>
    </xf>
    <xf numFmtId="0" fontId="117" fillId="0" borderId="18" xfId="53" applyFont="1" applyBorder="1" applyAlignment="1" applyProtection="1">
      <alignment horizontal="left" vertical="center"/>
      <protection locked="0"/>
    </xf>
    <xf numFmtId="0" fontId="92" fillId="33" borderId="14" xfId="0" applyFont="1" applyFill="1" applyBorder="1" applyAlignment="1" applyProtection="1">
      <alignment horizontal="left" vertical="center"/>
      <protection/>
    </xf>
    <xf numFmtId="0" fontId="104" fillId="36" borderId="41" xfId="0" applyFont="1" applyFill="1" applyBorder="1" applyAlignment="1">
      <alignment horizontal="center" vertical="center" wrapText="1"/>
    </xf>
    <xf numFmtId="0" fontId="104" fillId="36" borderId="33" xfId="0" applyFont="1" applyFill="1" applyBorder="1" applyAlignment="1">
      <alignment horizontal="center" vertical="center" wrapText="1"/>
    </xf>
    <xf numFmtId="0" fontId="104" fillId="36" borderId="43" xfId="0" applyFont="1" applyFill="1" applyBorder="1" applyAlignment="1">
      <alignment horizontal="center" vertical="center" wrapText="1"/>
    </xf>
    <xf numFmtId="0" fontId="104" fillId="36" borderId="33" xfId="0" applyFont="1" applyFill="1" applyBorder="1" applyAlignment="1">
      <alignment horizontal="center" vertical="center"/>
    </xf>
    <xf numFmtId="0" fontId="104" fillId="36" borderId="71" xfId="0" applyFont="1" applyFill="1" applyBorder="1" applyAlignment="1">
      <alignment horizontal="center" vertical="center"/>
    </xf>
    <xf numFmtId="0" fontId="104" fillId="36" borderId="43" xfId="0" applyFont="1" applyFill="1" applyBorder="1" applyAlignment="1">
      <alignment horizontal="center" vertical="center"/>
    </xf>
    <xf numFmtId="0" fontId="94" fillId="34" borderId="15" xfId="0" applyFont="1" applyFill="1" applyBorder="1" applyAlignment="1" applyProtection="1">
      <alignment horizontal="left"/>
      <protection/>
    </xf>
    <xf numFmtId="0" fontId="94" fillId="34" borderId="16" xfId="0" applyFont="1" applyFill="1" applyBorder="1" applyAlignment="1" applyProtection="1">
      <alignment horizontal="left"/>
      <protection/>
    </xf>
    <xf numFmtId="4" fontId="93" fillId="34" borderId="69" xfId="0" applyNumberFormat="1" applyFont="1" applyFill="1" applyBorder="1" applyAlignment="1" applyProtection="1">
      <alignment horizontal="right"/>
      <protection/>
    </xf>
    <xf numFmtId="0" fontId="104" fillId="36" borderId="41" xfId="0" applyFont="1" applyFill="1" applyBorder="1" applyAlignment="1">
      <alignment horizontal="center" vertical="center"/>
    </xf>
    <xf numFmtId="0" fontId="104" fillId="36" borderId="72" xfId="0" applyFont="1" applyFill="1" applyBorder="1" applyAlignment="1">
      <alignment horizontal="center" vertical="center"/>
    </xf>
    <xf numFmtId="0" fontId="121" fillId="35" borderId="0" xfId="0" applyFont="1" applyFill="1" applyAlignment="1">
      <alignment horizontal="left" vertical="center" wrapText="1"/>
    </xf>
    <xf numFmtId="0" fontId="91" fillId="34" borderId="20" xfId="0" applyFont="1" applyFill="1" applyBorder="1" applyAlignment="1" applyProtection="1">
      <alignment/>
      <protection/>
    </xf>
    <xf numFmtId="0" fontId="91" fillId="34" borderId="18" xfId="0" applyFont="1" applyFill="1" applyBorder="1" applyAlignment="1" applyProtection="1">
      <alignment/>
      <protection/>
    </xf>
    <xf numFmtId="0" fontId="100" fillId="36" borderId="73" xfId="0" applyFont="1" applyFill="1" applyBorder="1" applyAlignment="1">
      <alignment vertical="center"/>
    </xf>
    <xf numFmtId="0" fontId="100" fillId="36" borderId="13" xfId="0" applyFont="1" applyFill="1" applyBorder="1" applyAlignment="1">
      <alignment vertical="center"/>
    </xf>
    <xf numFmtId="0" fontId="100" fillId="36" borderId="74" xfId="0" applyFont="1" applyFill="1" applyBorder="1" applyAlignment="1">
      <alignment vertical="center"/>
    </xf>
    <xf numFmtId="0" fontId="92" fillId="33" borderId="75" xfId="0" applyFont="1" applyFill="1" applyBorder="1" applyAlignment="1" applyProtection="1">
      <alignment horizontal="center"/>
      <protection/>
    </xf>
    <xf numFmtId="0" fontId="92" fillId="33" borderId="76" xfId="0" applyFont="1" applyFill="1" applyBorder="1" applyAlignment="1" applyProtection="1">
      <alignment horizontal="center"/>
      <protection/>
    </xf>
    <xf numFmtId="0" fontId="91" fillId="0" borderId="0" xfId="0" applyFont="1" applyBorder="1" applyAlignment="1">
      <alignment horizontal="center"/>
    </xf>
    <xf numFmtId="0" fontId="96" fillId="36" borderId="77" xfId="0" applyFont="1" applyFill="1" applyBorder="1" applyAlignment="1">
      <alignment horizontal="center"/>
    </xf>
    <xf numFmtId="0" fontId="96" fillId="36" borderId="78" xfId="0" applyFont="1" applyFill="1" applyBorder="1" applyAlignment="1">
      <alignment horizontal="center"/>
    </xf>
    <xf numFmtId="0" fontId="96" fillId="36" borderId="79" xfId="0" applyFont="1" applyFill="1" applyBorder="1" applyAlignment="1">
      <alignment horizontal="center" vertical="center"/>
    </xf>
    <xf numFmtId="0" fontId="96" fillId="36" borderId="80" xfId="0" applyFont="1" applyFill="1" applyBorder="1" applyAlignment="1">
      <alignment horizontal="center" vertical="center"/>
    </xf>
    <xf numFmtId="0" fontId="96" fillId="36" borderId="81" xfId="0" applyFont="1" applyFill="1" applyBorder="1" applyAlignment="1">
      <alignment horizontal="center" vertical="center"/>
    </xf>
    <xf numFmtId="0" fontId="96" fillId="36" borderId="82" xfId="0" applyFont="1" applyFill="1" applyBorder="1" applyAlignment="1">
      <alignment horizontal="center" vertical="center"/>
    </xf>
    <xf numFmtId="0" fontId="96" fillId="36" borderId="81" xfId="0" applyNumberFormat="1" applyFont="1" applyFill="1" applyBorder="1" applyAlignment="1">
      <alignment horizontal="center" vertical="center"/>
    </xf>
    <xf numFmtId="0" fontId="96" fillId="36" borderId="82" xfId="0" applyNumberFormat="1" applyFont="1" applyFill="1" applyBorder="1" applyAlignment="1">
      <alignment horizontal="center" vertical="center"/>
    </xf>
    <xf numFmtId="0" fontId="0" fillId="35" borderId="0" xfId="0" applyFill="1" applyBorder="1" applyAlignment="1" applyProtection="1">
      <alignment/>
      <protection/>
    </xf>
    <xf numFmtId="0" fontId="114" fillId="33" borderId="0" xfId="0" applyFont="1" applyFill="1" applyBorder="1" applyAlignment="1" applyProtection="1">
      <alignment horizontal="center"/>
      <protection/>
    </xf>
    <xf numFmtId="0" fontId="122" fillId="33" borderId="0" xfId="0" applyFont="1" applyFill="1" applyBorder="1" applyAlignment="1" applyProtection="1">
      <alignment horizontal="left"/>
      <protection/>
    </xf>
    <xf numFmtId="0" fontId="90" fillId="33" borderId="0" xfId="0" applyFont="1" applyFill="1" applyBorder="1" applyAlignment="1" applyProtection="1">
      <alignment horizontal="left" vertical="top" wrapText="1"/>
      <protection/>
    </xf>
    <xf numFmtId="0" fontId="91" fillId="37" borderId="0" xfId="0" applyFont="1" applyFill="1" applyAlignment="1" applyProtection="1">
      <alignment horizontal="left" vertical="top" wrapText="1"/>
      <protection/>
    </xf>
    <xf numFmtId="0" fontId="91" fillId="0" borderId="0" xfId="0" applyFont="1" applyAlignment="1">
      <alignment horizontal="left" vertical="center" wrapText="1"/>
    </xf>
    <xf numFmtId="0" fontId="12"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rgb="FFBFE1A3"/>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75"/>
          <c:y val="-0.01375"/>
        </c:manualLayout>
      </c:layout>
      <c:spPr>
        <a:noFill/>
        <a:ln w="3175">
          <a:noFill/>
        </a:ln>
      </c:spPr>
    </c:title>
    <c:plotArea>
      <c:layout>
        <c:manualLayout>
          <c:xMode val="edge"/>
          <c:yMode val="edge"/>
          <c:x val="0.32975"/>
          <c:y val="0.243"/>
          <c:w val="0.33875"/>
          <c:h val="0.677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075"/>
          <c:y val="-0.01375"/>
        </c:manualLayout>
      </c:layout>
      <c:spPr>
        <a:noFill/>
        <a:ln w="3175">
          <a:noFill/>
        </a:ln>
      </c:spPr>
    </c:title>
    <c:view3D>
      <c:rotX val="15"/>
      <c:hPercent val="44"/>
      <c:rotY val="20"/>
      <c:depthPercent val="100"/>
      <c:rAngAx val="1"/>
    </c:view3D>
    <c:plotArea>
      <c:layout>
        <c:manualLayout>
          <c:xMode val="edge"/>
          <c:yMode val="edge"/>
          <c:x val="0.0385"/>
          <c:y val="0.1315"/>
          <c:w val="0.8505"/>
          <c:h val="0.84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43537498"/>
        <c:axId val="56293163"/>
      </c:bar3DChart>
      <c:catAx>
        <c:axId val="4353749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56293163"/>
        <c:crosses val="autoZero"/>
        <c:auto val="1"/>
        <c:lblOffset val="100"/>
        <c:tickLblSkip val="1"/>
        <c:noMultiLvlLbl val="0"/>
      </c:catAx>
      <c:valAx>
        <c:axId val="56293163"/>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43"/>
              <c:y val="-0.020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43537498"/>
        <c:crossesAt val="1"/>
        <c:crossBetween val="between"/>
        <c:dispUnits/>
        <c:majorUnit val="50000"/>
      </c:valAx>
      <c:spPr>
        <a:noFill/>
        <a:ln>
          <a:noFill/>
        </a:ln>
      </c:spPr>
    </c:plotArea>
    <c:legend>
      <c:legendPos val="r"/>
      <c:layout>
        <c:manualLayout>
          <c:xMode val="edge"/>
          <c:yMode val="edge"/>
          <c:x val="0.4085"/>
          <c:y val="0.13875"/>
          <c:w val="0.1775"/>
          <c:h val="0.06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075"/>
          <c:y val="-0.0125"/>
        </c:manualLayout>
      </c:layout>
      <c:spPr>
        <a:noFill/>
        <a:ln w="3175">
          <a:noFill/>
        </a:ln>
      </c:spPr>
    </c:title>
    <c:plotArea>
      <c:layout>
        <c:manualLayout>
          <c:xMode val="edge"/>
          <c:yMode val="edge"/>
          <c:x val="0.0045"/>
          <c:y val="0.10275"/>
          <c:w val="0.87"/>
          <c:h val="0.9057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36876420"/>
        <c:axId val="63452325"/>
      </c:lineChart>
      <c:catAx>
        <c:axId val="36876420"/>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452325"/>
        <c:crosses val="autoZero"/>
        <c:auto val="1"/>
        <c:lblOffset val="100"/>
        <c:tickLblSkip val="1"/>
        <c:noMultiLvlLbl val="0"/>
      </c:catAx>
      <c:valAx>
        <c:axId val="63452325"/>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36876420"/>
        <c:crossesAt val="1"/>
        <c:crossBetween val="between"/>
        <c:dispUnits/>
      </c:valAx>
      <c:spPr>
        <a:solidFill>
          <a:srgbClr val="FFFFFF"/>
        </a:solidFill>
        <a:ln w="3175">
          <a:noFill/>
        </a:ln>
      </c:spPr>
    </c:plotArea>
    <c:legend>
      <c:legendPos val="r"/>
      <c:layout>
        <c:manualLayout>
          <c:xMode val="edge"/>
          <c:yMode val="edge"/>
          <c:x val="0.391"/>
          <c:y val="0.14375"/>
          <c:w val="0.212"/>
          <c:h val="0.06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3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
          <c:y val="0.09975"/>
          <c:w val="0.94"/>
          <c:h val="0.9082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34200014"/>
        <c:axId val="39364671"/>
      </c:lineChart>
      <c:catAx>
        <c:axId val="342000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364671"/>
        <c:crosses val="autoZero"/>
        <c:auto val="1"/>
        <c:lblOffset val="100"/>
        <c:tickLblSkip val="1"/>
        <c:noMultiLvlLbl val="0"/>
      </c:catAx>
      <c:valAx>
        <c:axId val="3936467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7"/>
              <c:y val="-0.00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2000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9.png" /><Relationship Id="rId6" Type="http://schemas.openxmlformats.org/officeDocument/2006/relationships/image" Target="../media/image7.png"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33</xdr:row>
      <xdr:rowOff>104775</xdr:rowOff>
    </xdr:from>
    <xdr:to>
      <xdr:col>6</xdr:col>
      <xdr:colOff>19050</xdr:colOff>
      <xdr:row>34</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0848975"/>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495300</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76250"/>
        </a:xfrm>
        <a:prstGeom prst="rect">
          <a:avLst/>
        </a:prstGeom>
        <a:noFill/>
        <a:ln w="9525" cmpd="sng">
          <a:noFill/>
        </a:ln>
      </xdr:spPr>
    </xdr:pic>
    <xdr:clientData/>
  </xdr:twoCellAnchor>
  <xdr:twoCellAnchor>
    <xdr:from>
      <xdr:col>5</xdr:col>
      <xdr:colOff>819150</xdr:colOff>
      <xdr:row>5</xdr:row>
      <xdr:rowOff>57150</xdr:rowOff>
    </xdr:from>
    <xdr:to>
      <xdr:col>5</xdr:col>
      <xdr:colOff>1524000</xdr:colOff>
      <xdr:row>6</xdr:row>
      <xdr:rowOff>47625</xdr:rowOff>
    </xdr:to>
    <xdr:grpSp>
      <xdr:nvGrpSpPr>
        <xdr:cNvPr id="3" name="Group 3"/>
        <xdr:cNvGrpSpPr>
          <a:grpSpLocks/>
        </xdr:cNvGrpSpPr>
      </xdr:nvGrpSpPr>
      <xdr:grpSpPr>
        <a:xfrm>
          <a:off x="6438900" y="1828800"/>
          <a:ext cx="704850" cy="180975"/>
          <a:chOff x="432955" y="2367662"/>
          <a:chExt cx="709492" cy="188625"/>
        </a:xfrm>
        <a:solidFill>
          <a:srgbClr val="FFFFFF"/>
        </a:solidFill>
      </xdr:grpSpPr>
      <xdr:sp>
        <xdr:nvSpPr>
          <xdr:cNvPr id="4" name="Rectangle 4"/>
          <xdr:cNvSpPr>
            <a:spLocks/>
          </xdr:cNvSpPr>
        </xdr:nvSpPr>
        <xdr:spPr>
          <a:xfrm>
            <a:off x="432955" y="2395626"/>
            <a:ext cx="661424" cy="160661"/>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0127" y="2395626"/>
            <a:ext cx="132320" cy="62859"/>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19050</xdr:rowOff>
    </xdr:from>
    <xdr:to>
      <xdr:col>6</xdr:col>
      <xdr:colOff>152400</xdr:colOff>
      <xdr:row>0</xdr:row>
      <xdr:rowOff>504825</xdr:rowOff>
    </xdr:to>
    <xdr:pic>
      <xdr:nvPicPr>
        <xdr:cNvPr id="1" name="Picture 4" descr="flicks.jpg"/>
        <xdr:cNvPicPr preferRelativeResize="1">
          <a:picLocks noChangeAspect="1"/>
        </xdr:cNvPicPr>
      </xdr:nvPicPr>
      <xdr:blipFill>
        <a:blip r:embed="rId1"/>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2" name="Picture 12"/>
        <xdr:cNvPicPr preferRelativeResize="1">
          <a:picLocks noChangeAspect="1"/>
        </xdr:cNvPicPr>
      </xdr:nvPicPr>
      <xdr:blipFill>
        <a:blip r:embed="rId2"/>
        <a:srcRect l="24429" r="39651" b="59521"/>
        <a:stretch>
          <a:fillRect/>
        </a:stretch>
      </xdr:blipFill>
      <xdr:spPr>
        <a:xfrm>
          <a:off x="190500" y="73437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3" name="Picture 18"/>
        <xdr:cNvPicPr preferRelativeResize="1">
          <a:picLocks noChangeAspect="1"/>
        </xdr:cNvPicPr>
      </xdr:nvPicPr>
      <xdr:blipFill>
        <a:blip r:embed="rId2"/>
        <a:srcRect l="24429" r="39651" b="59521"/>
        <a:stretch>
          <a:fillRect/>
        </a:stretch>
      </xdr:blipFill>
      <xdr:spPr>
        <a:xfrm>
          <a:off x="190500" y="16363950"/>
          <a:ext cx="2238375" cy="1885950"/>
        </a:xfrm>
        <a:prstGeom prst="rect">
          <a:avLst/>
        </a:prstGeom>
        <a:noFill/>
        <a:ln w="9525" cmpd="sng">
          <a:noFill/>
        </a:ln>
      </xdr:spPr>
    </xdr:pic>
    <xdr:clientData/>
  </xdr:twoCellAnchor>
  <xdr:twoCellAnchor editAs="oneCell">
    <xdr:from>
      <xdr:col>0</xdr:col>
      <xdr:colOff>123825</xdr:colOff>
      <xdr:row>52</xdr:row>
      <xdr:rowOff>28575</xdr:rowOff>
    </xdr:from>
    <xdr:to>
      <xdr:col>7</xdr:col>
      <xdr:colOff>190500</xdr:colOff>
      <xdr:row>55</xdr:row>
      <xdr:rowOff>161925</xdr:rowOff>
    </xdr:to>
    <xdr:pic>
      <xdr:nvPicPr>
        <xdr:cNvPr id="4" name="Picture 1"/>
        <xdr:cNvPicPr preferRelativeResize="1">
          <a:picLocks noChangeAspect="1"/>
        </xdr:cNvPicPr>
      </xdr:nvPicPr>
      <xdr:blipFill>
        <a:blip r:embed="rId3"/>
        <a:stretch>
          <a:fillRect/>
        </a:stretch>
      </xdr:blipFill>
      <xdr:spPr>
        <a:xfrm>
          <a:off x="123825" y="10210800"/>
          <a:ext cx="8181975" cy="704850"/>
        </a:xfrm>
        <a:prstGeom prst="rect">
          <a:avLst/>
        </a:prstGeom>
        <a:noFill/>
        <a:ln w="9525" cmpd="sng">
          <a:noFill/>
        </a:ln>
      </xdr:spPr>
    </xdr:pic>
    <xdr:clientData/>
  </xdr:twoCellAnchor>
  <xdr:twoCellAnchor editAs="oneCell">
    <xdr:from>
      <xdr:col>0</xdr:col>
      <xdr:colOff>152400</xdr:colOff>
      <xdr:row>59</xdr:row>
      <xdr:rowOff>28575</xdr:rowOff>
    </xdr:from>
    <xdr:to>
      <xdr:col>6</xdr:col>
      <xdr:colOff>542925</xdr:colOff>
      <xdr:row>71</xdr:row>
      <xdr:rowOff>161925</xdr:rowOff>
    </xdr:to>
    <xdr:pic>
      <xdr:nvPicPr>
        <xdr:cNvPr id="5" name="Picture 2"/>
        <xdr:cNvPicPr preferRelativeResize="1">
          <a:picLocks noChangeAspect="1"/>
        </xdr:cNvPicPr>
      </xdr:nvPicPr>
      <xdr:blipFill>
        <a:blip r:embed="rId4"/>
        <a:stretch>
          <a:fillRect/>
        </a:stretch>
      </xdr:blipFill>
      <xdr:spPr>
        <a:xfrm>
          <a:off x="152400" y="11515725"/>
          <a:ext cx="7820025" cy="2419350"/>
        </a:xfrm>
        <a:prstGeom prst="rect">
          <a:avLst/>
        </a:prstGeom>
        <a:noFill/>
        <a:ln w="9525" cmpd="sng">
          <a:noFill/>
        </a:ln>
      </xdr:spPr>
    </xdr:pic>
    <xdr:clientData/>
  </xdr:twoCellAnchor>
  <xdr:twoCellAnchor>
    <xdr:from>
      <xdr:col>0</xdr:col>
      <xdr:colOff>95250</xdr:colOff>
      <xdr:row>75</xdr:row>
      <xdr:rowOff>95250</xdr:rowOff>
    </xdr:from>
    <xdr:to>
      <xdr:col>7</xdr:col>
      <xdr:colOff>38100</xdr:colOff>
      <xdr:row>78</xdr:row>
      <xdr:rowOff>85725</xdr:rowOff>
    </xdr:to>
    <xdr:grpSp>
      <xdr:nvGrpSpPr>
        <xdr:cNvPr id="6" name="Group 5"/>
        <xdr:cNvGrpSpPr>
          <a:grpSpLocks/>
        </xdr:cNvGrpSpPr>
      </xdr:nvGrpSpPr>
      <xdr:grpSpPr>
        <a:xfrm>
          <a:off x="95250" y="14611350"/>
          <a:ext cx="8058150" cy="561975"/>
          <a:chOff x="99392" y="14999805"/>
          <a:chExt cx="8054840" cy="559075"/>
        </a:xfrm>
        <a:solidFill>
          <a:srgbClr val="FFFFFF"/>
        </a:solidFill>
      </xdr:grpSpPr>
      <xdr:pic>
        <xdr:nvPicPr>
          <xdr:cNvPr id="7" name="Picture 4"/>
          <xdr:cNvPicPr preferRelativeResize="1">
            <a:picLocks noChangeAspect="1"/>
          </xdr:cNvPicPr>
        </xdr:nvPicPr>
        <xdr:blipFill>
          <a:blip r:embed="rId5"/>
          <a:stretch>
            <a:fillRect/>
          </a:stretch>
        </xdr:blipFill>
        <xdr:spPr>
          <a:xfrm>
            <a:off x="99392" y="14999805"/>
            <a:ext cx="7942072" cy="469623"/>
          </a:xfrm>
          <a:prstGeom prst="rect">
            <a:avLst/>
          </a:prstGeom>
          <a:noFill/>
          <a:ln w="9525" cmpd="sng">
            <a:noFill/>
          </a:ln>
        </xdr:spPr>
      </xdr:pic>
      <xdr:sp>
        <xdr:nvSpPr>
          <xdr:cNvPr id="8" name="Oval 20"/>
          <xdr:cNvSpPr>
            <a:spLocks/>
          </xdr:cNvSpPr>
        </xdr:nvSpPr>
        <xdr:spPr>
          <a:xfrm>
            <a:off x="7942792" y="15322112"/>
            <a:ext cx="211440" cy="23676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0</xdr:col>
      <xdr:colOff>171450</xdr:colOff>
      <xdr:row>98</xdr:row>
      <xdr:rowOff>9525</xdr:rowOff>
    </xdr:from>
    <xdr:to>
      <xdr:col>7</xdr:col>
      <xdr:colOff>142875</xdr:colOff>
      <xdr:row>101</xdr:row>
      <xdr:rowOff>85725</xdr:rowOff>
    </xdr:to>
    <xdr:pic>
      <xdr:nvPicPr>
        <xdr:cNvPr id="9" name="Picture 6"/>
        <xdr:cNvPicPr preferRelativeResize="1">
          <a:picLocks noChangeAspect="1"/>
        </xdr:cNvPicPr>
      </xdr:nvPicPr>
      <xdr:blipFill>
        <a:blip r:embed="rId6"/>
        <a:stretch>
          <a:fillRect/>
        </a:stretch>
      </xdr:blipFill>
      <xdr:spPr>
        <a:xfrm>
          <a:off x="171450" y="18821400"/>
          <a:ext cx="8086725" cy="647700"/>
        </a:xfrm>
        <a:prstGeom prst="rect">
          <a:avLst/>
        </a:prstGeom>
        <a:noFill/>
        <a:ln w="9525" cmpd="sng">
          <a:noFill/>
        </a:ln>
      </xdr:spPr>
    </xdr:pic>
    <xdr:clientData/>
  </xdr:twoCellAnchor>
  <xdr:twoCellAnchor editAs="oneCell">
    <xdr:from>
      <xdr:col>0</xdr:col>
      <xdr:colOff>161925</xdr:colOff>
      <xdr:row>106</xdr:row>
      <xdr:rowOff>9525</xdr:rowOff>
    </xdr:from>
    <xdr:to>
      <xdr:col>6</xdr:col>
      <xdr:colOff>200025</xdr:colOff>
      <xdr:row>124</xdr:row>
      <xdr:rowOff>38100</xdr:rowOff>
    </xdr:to>
    <xdr:pic>
      <xdr:nvPicPr>
        <xdr:cNvPr id="10" name="Picture 8"/>
        <xdr:cNvPicPr preferRelativeResize="1">
          <a:picLocks noChangeAspect="1"/>
        </xdr:cNvPicPr>
      </xdr:nvPicPr>
      <xdr:blipFill>
        <a:blip r:embed="rId7"/>
        <a:stretch>
          <a:fillRect/>
        </a:stretch>
      </xdr:blipFill>
      <xdr:spPr>
        <a:xfrm>
          <a:off x="161925" y="20316825"/>
          <a:ext cx="7467600" cy="3457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344275" y="19050"/>
          <a:ext cx="762000" cy="342900"/>
        </a:xfrm>
        <a:prstGeom prst="rect">
          <a:avLst/>
        </a:prstGeom>
        <a:noFill/>
        <a:ln w="9525" cmpd="sng">
          <a:noFill/>
        </a:ln>
      </xdr:spPr>
    </xdr:pic>
    <xdr:clientData/>
  </xdr:twoCellAnchor>
  <xdr:twoCellAnchor editAs="oneCell">
    <xdr:from>
      <xdr:col>12</xdr:col>
      <xdr:colOff>609600</xdr:colOff>
      <xdr:row>13</xdr:row>
      <xdr:rowOff>0</xdr:rowOff>
    </xdr:from>
    <xdr:to>
      <xdr:col>13</xdr:col>
      <xdr:colOff>923925</xdr:colOff>
      <xdr:row>14</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991850" y="3228975"/>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342900</xdr:rowOff>
    </xdr:to>
    <xdr:pic>
      <xdr:nvPicPr>
        <xdr:cNvPr id="1" name="Picture 4" descr="flicks.jpg"/>
        <xdr:cNvPicPr preferRelativeResize="1">
          <a:picLocks noChangeAspect="1"/>
        </xdr:cNvPicPr>
      </xdr:nvPicPr>
      <xdr:blipFill>
        <a:blip r:embed="rId1"/>
        <a:stretch>
          <a:fillRect/>
        </a:stretch>
      </xdr:blipFill>
      <xdr:spPr>
        <a:xfrm>
          <a:off x="6153150" y="9525"/>
          <a:ext cx="914400" cy="333375"/>
        </a:xfrm>
        <a:prstGeom prst="rect">
          <a:avLst/>
        </a:prstGeom>
        <a:noFill/>
        <a:ln w="9525" cmpd="sng">
          <a:noFill/>
        </a:ln>
      </xdr:spPr>
    </xdr:pic>
    <xdr:clientData/>
  </xdr:twoCellAnchor>
  <xdr:twoCellAnchor editAs="oneCell">
    <xdr:from>
      <xdr:col>21</xdr:col>
      <xdr:colOff>142875</xdr:colOff>
      <xdr:row>50</xdr:row>
      <xdr:rowOff>85725</xdr:rowOff>
    </xdr:from>
    <xdr:to>
      <xdr:col>26</xdr:col>
      <xdr:colOff>95250</xdr:colOff>
      <xdr:row>52</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020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29575"/>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59</xdr:row>
      <xdr:rowOff>76200</xdr:rowOff>
    </xdr:from>
    <xdr:to>
      <xdr:col>23</xdr:col>
      <xdr:colOff>704850</xdr:colOff>
      <xdr:row>61</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249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59</xdr:row>
      <xdr:rowOff>85725</xdr:rowOff>
    </xdr:from>
    <xdr:to>
      <xdr:col>48</xdr:col>
      <xdr:colOff>666750</xdr:colOff>
      <xdr:row>61</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1639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592050"/>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62902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752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06"/>
      <c r="B1" s="207" t="s">
        <v>202</v>
      </c>
      <c r="C1" s="208"/>
      <c r="D1" s="209"/>
      <c r="E1" s="209"/>
      <c r="F1" s="209"/>
      <c r="G1" s="209"/>
      <c r="H1" s="210"/>
      <c r="I1" s="43"/>
      <c r="J1" s="75"/>
      <c r="K1" s="75"/>
      <c r="L1" s="75"/>
      <c r="M1" s="75"/>
      <c r="N1" s="75"/>
      <c r="O1" s="75"/>
      <c r="P1" s="75"/>
      <c r="Q1" s="75"/>
    </row>
    <row r="2" spans="1:9" ht="14.25">
      <c r="A2" s="211" t="s">
        <v>182</v>
      </c>
      <c r="B2" s="211"/>
      <c r="C2" s="211"/>
      <c r="D2" s="211"/>
      <c r="E2" s="211"/>
      <c r="F2" s="211"/>
      <c r="G2" s="211"/>
      <c r="H2" s="43"/>
      <c r="I2" s="43"/>
    </row>
    <row r="3" spans="1:11" ht="26.25" customHeight="1">
      <c r="A3" s="211"/>
      <c r="B3" s="213" t="s">
        <v>203</v>
      </c>
      <c r="C3" s="213"/>
      <c r="D3" s="214"/>
      <c r="E3" s="214"/>
      <c r="F3" s="230" t="s">
        <v>216</v>
      </c>
      <c r="G3" s="211"/>
      <c r="H3" s="43"/>
      <c r="I3" s="43"/>
      <c r="K3" s="13" t="s">
        <v>204</v>
      </c>
    </row>
    <row r="4" spans="1:9" ht="14.25">
      <c r="A4" s="211"/>
      <c r="B4" s="233" t="s">
        <v>267</v>
      </c>
      <c r="C4" s="214"/>
      <c r="D4" s="214"/>
      <c r="E4" s="214"/>
      <c r="F4" s="280" t="s">
        <v>247</v>
      </c>
      <c r="G4" s="211"/>
      <c r="H4" s="43"/>
      <c r="I4" s="43"/>
    </row>
    <row r="5" spans="1:9" ht="14.25">
      <c r="A5" s="211"/>
      <c r="B5" s="233" t="s">
        <v>283</v>
      </c>
      <c r="C5" s="214"/>
      <c r="D5" s="214"/>
      <c r="E5" s="214"/>
      <c r="F5" s="280"/>
      <c r="G5" s="211"/>
      <c r="H5" s="43"/>
      <c r="I5" s="43"/>
    </row>
    <row r="6" spans="1:9" ht="15">
      <c r="A6" s="211"/>
      <c r="B6" s="233" t="s">
        <v>205</v>
      </c>
      <c r="C6" s="214"/>
      <c r="D6" s="214"/>
      <c r="E6" s="214"/>
      <c r="F6" s="280"/>
      <c r="G6" s="211"/>
      <c r="H6" s="43"/>
      <c r="I6" s="43"/>
    </row>
    <row r="7" spans="1:9" ht="15">
      <c r="A7" s="211"/>
      <c r="B7" s="233" t="s">
        <v>206</v>
      </c>
      <c r="C7" s="214"/>
      <c r="D7" s="214"/>
      <c r="E7" s="214"/>
      <c r="F7" s="280"/>
      <c r="G7" s="211"/>
      <c r="H7" s="43"/>
      <c r="I7" s="43"/>
    </row>
    <row r="8" spans="1:9" ht="15" customHeight="1">
      <c r="A8" s="211"/>
      <c r="B8" s="233" t="s">
        <v>207</v>
      </c>
      <c r="C8" s="214"/>
      <c r="D8" s="214"/>
      <c r="E8" s="214"/>
      <c r="F8" s="280" t="s">
        <v>217</v>
      </c>
      <c r="G8" s="211"/>
      <c r="H8" s="43"/>
      <c r="I8" s="43"/>
    </row>
    <row r="9" spans="1:9" ht="15" customHeight="1">
      <c r="A9" s="211"/>
      <c r="B9" s="233" t="s">
        <v>218</v>
      </c>
      <c r="C9" s="214"/>
      <c r="D9" s="214"/>
      <c r="E9" s="214"/>
      <c r="F9" s="280"/>
      <c r="G9" s="211"/>
      <c r="H9" s="43"/>
      <c r="I9" s="43"/>
    </row>
    <row r="10" spans="1:9" ht="15" customHeight="1">
      <c r="A10" s="211"/>
      <c r="B10" s="233" t="s">
        <v>219</v>
      </c>
      <c r="C10" s="214"/>
      <c r="D10" s="214"/>
      <c r="E10" s="214"/>
      <c r="F10" s="280"/>
      <c r="G10" s="211"/>
      <c r="H10" s="43"/>
      <c r="I10" s="43"/>
    </row>
    <row r="11" spans="1:9" ht="15" customHeight="1">
      <c r="A11" s="211"/>
      <c r="B11" s="233" t="s">
        <v>284</v>
      </c>
      <c r="C11" s="214"/>
      <c r="D11" s="214"/>
      <c r="E11" s="214"/>
      <c r="F11" s="280"/>
      <c r="G11" s="211"/>
      <c r="H11" s="43"/>
      <c r="I11" s="43"/>
    </row>
    <row r="12" spans="1:9" ht="14.25">
      <c r="A12" s="211"/>
      <c r="B12" s="233" t="s">
        <v>208</v>
      </c>
      <c r="C12" s="214"/>
      <c r="D12" s="214"/>
      <c r="E12" s="214"/>
      <c r="F12" s="280"/>
      <c r="G12" s="211"/>
      <c r="H12" s="43"/>
      <c r="I12" s="43"/>
    </row>
    <row r="13" spans="1:7" s="75" customFormat="1" ht="14.25">
      <c r="A13" s="262"/>
      <c r="C13" s="263"/>
      <c r="D13" s="263"/>
      <c r="E13" s="263"/>
      <c r="F13" s="264"/>
      <c r="G13" s="262"/>
    </row>
    <row r="14" spans="1:9" ht="22.5" customHeight="1">
      <c r="A14" s="211"/>
      <c r="B14" s="217" t="s">
        <v>280</v>
      </c>
      <c r="D14" s="222"/>
      <c r="E14" s="231"/>
      <c r="F14" s="222"/>
      <c r="G14" s="211"/>
      <c r="H14" s="43"/>
      <c r="I14" s="43"/>
    </row>
    <row r="15" spans="1:9" ht="14.25" customHeight="1">
      <c r="A15" s="211"/>
      <c r="B15" s="258" t="s">
        <v>266</v>
      </c>
      <c r="D15" s="222"/>
      <c r="E15" s="222"/>
      <c r="F15" s="222"/>
      <c r="G15" s="211"/>
      <c r="H15" s="43"/>
      <c r="I15" s="43"/>
    </row>
    <row r="16" spans="1:9" ht="24" customHeight="1">
      <c r="A16" s="211"/>
      <c r="B16" s="217" t="s">
        <v>281</v>
      </c>
      <c r="C16" s="211"/>
      <c r="D16" s="211"/>
      <c r="E16" s="211"/>
      <c r="F16" s="211"/>
      <c r="G16" s="211"/>
      <c r="H16" s="43"/>
      <c r="I16" s="43"/>
    </row>
    <row r="17" spans="1:9" ht="54.75" customHeight="1">
      <c r="A17" s="211"/>
      <c r="B17" s="278" t="s">
        <v>209</v>
      </c>
      <c r="C17" s="278"/>
      <c r="D17" s="278"/>
      <c r="E17" s="278"/>
      <c r="F17" s="278"/>
      <c r="G17" s="211"/>
      <c r="H17" s="43"/>
      <c r="I17" s="43"/>
    </row>
    <row r="18" spans="1:9" ht="22.5" customHeight="1">
      <c r="A18" s="211"/>
      <c r="B18" s="217" t="s">
        <v>282</v>
      </c>
      <c r="D18" s="222"/>
      <c r="E18" s="231"/>
      <c r="F18" s="222"/>
      <c r="G18" s="211"/>
      <c r="H18" s="43"/>
      <c r="I18" s="43"/>
    </row>
    <row r="19" spans="1:9" ht="22.5" customHeight="1">
      <c r="A19" s="211"/>
      <c r="B19" s="219" t="s">
        <v>210</v>
      </c>
      <c r="D19" s="222"/>
      <c r="E19" s="231"/>
      <c r="F19" s="222"/>
      <c r="G19" s="211"/>
      <c r="H19" s="43"/>
      <c r="I19" s="43"/>
    </row>
    <row r="20" spans="1:9" ht="22.5" customHeight="1">
      <c r="A20" s="211"/>
      <c r="B20" s="217" t="s">
        <v>211</v>
      </c>
      <c r="C20" s="221"/>
      <c r="D20" s="222"/>
      <c r="E20" s="222"/>
      <c r="F20" s="222"/>
      <c r="G20" s="211"/>
      <c r="H20" s="43"/>
      <c r="I20" s="43"/>
    </row>
    <row r="21" spans="1:9" ht="72" customHeight="1">
      <c r="A21" s="211"/>
      <c r="B21" s="279" t="s">
        <v>248</v>
      </c>
      <c r="C21" s="281"/>
      <c r="D21" s="281"/>
      <c r="E21" s="281"/>
      <c r="F21" s="281"/>
      <c r="G21" s="211"/>
      <c r="H21" s="43"/>
      <c r="I21" s="43"/>
    </row>
    <row r="22" spans="1:9" ht="22.5" customHeight="1">
      <c r="A22" s="211"/>
      <c r="B22" s="217" t="s">
        <v>212</v>
      </c>
      <c r="C22" s="221"/>
      <c r="D22" s="222"/>
      <c r="E22" s="222"/>
      <c r="F22" s="222"/>
      <c r="G22" s="211"/>
      <c r="H22" s="43"/>
      <c r="I22" s="43"/>
    </row>
    <row r="23" spans="1:9" ht="63.75" customHeight="1">
      <c r="A23" s="211"/>
      <c r="B23" s="279" t="s">
        <v>213</v>
      </c>
      <c r="C23" s="276"/>
      <c r="D23" s="276"/>
      <c r="E23" s="276"/>
      <c r="F23" s="276"/>
      <c r="G23" s="211"/>
      <c r="H23" s="43"/>
      <c r="I23" s="43"/>
    </row>
    <row r="24" spans="1:9" ht="22.5" customHeight="1">
      <c r="A24" s="211"/>
      <c r="B24" s="217" t="s">
        <v>220</v>
      </c>
      <c r="C24" s="221"/>
      <c r="D24" s="222"/>
      <c r="E24" s="222"/>
      <c r="F24" s="222"/>
      <c r="G24" s="211"/>
      <c r="H24" s="43"/>
      <c r="I24" s="43"/>
    </row>
    <row r="25" spans="1:9" ht="33.75" customHeight="1">
      <c r="A25" s="211"/>
      <c r="B25" s="279" t="s">
        <v>249</v>
      </c>
      <c r="C25" s="276"/>
      <c r="D25" s="276"/>
      <c r="E25" s="276"/>
      <c r="F25" s="276"/>
      <c r="G25" s="211"/>
      <c r="H25" s="43"/>
      <c r="I25" s="43"/>
    </row>
    <row r="26" spans="1:9" ht="22.5" customHeight="1">
      <c r="A26" s="211"/>
      <c r="B26" s="217" t="s">
        <v>221</v>
      </c>
      <c r="C26" s="221"/>
      <c r="D26" s="222"/>
      <c r="E26" s="222"/>
      <c r="F26" s="222"/>
      <c r="G26" s="211"/>
      <c r="H26" s="43"/>
      <c r="I26" s="43"/>
    </row>
    <row r="27" spans="1:9" ht="56.25" customHeight="1">
      <c r="A27" s="211"/>
      <c r="B27" s="279" t="s">
        <v>222</v>
      </c>
      <c r="C27" s="276"/>
      <c r="D27" s="276"/>
      <c r="E27" s="276"/>
      <c r="F27" s="276"/>
      <c r="G27" s="211"/>
      <c r="H27" s="43"/>
      <c r="I27" s="43"/>
    </row>
    <row r="28" spans="1:14" ht="22.5" customHeight="1">
      <c r="A28" s="211"/>
      <c r="B28" s="217" t="s">
        <v>258</v>
      </c>
      <c r="C28" s="221"/>
      <c r="D28" s="222"/>
      <c r="E28" s="222"/>
      <c r="F28" s="222"/>
      <c r="G28" s="211"/>
      <c r="H28" s="43"/>
      <c r="I28" s="43"/>
      <c r="J28" s="275"/>
      <c r="K28" s="276"/>
      <c r="L28" s="276"/>
      <c r="M28" s="276"/>
      <c r="N28" s="276"/>
    </row>
    <row r="29" spans="1:9" ht="24" customHeight="1">
      <c r="A29" s="211"/>
      <c r="B29" s="277" t="s">
        <v>259</v>
      </c>
      <c r="C29" s="278"/>
      <c r="D29" s="278"/>
      <c r="E29" s="278"/>
      <c r="F29" s="278"/>
      <c r="G29" s="211"/>
      <c r="H29" s="43"/>
      <c r="I29" s="43"/>
    </row>
    <row r="30" spans="1:9" ht="22.5" customHeight="1">
      <c r="A30" s="211"/>
      <c r="B30" s="217" t="s">
        <v>257</v>
      </c>
      <c r="C30" s="221"/>
      <c r="D30" s="222"/>
      <c r="E30" s="222"/>
      <c r="F30" s="222"/>
      <c r="G30" s="211"/>
      <c r="H30" s="43"/>
      <c r="I30" s="43"/>
    </row>
    <row r="31" spans="1:9" ht="14.25">
      <c r="A31" s="211"/>
      <c r="B31" s="219" t="s">
        <v>214</v>
      </c>
      <c r="D31" s="222"/>
      <c r="E31" s="231"/>
      <c r="F31" s="222"/>
      <c r="G31" s="211"/>
      <c r="H31" s="43"/>
      <c r="I31" s="43"/>
    </row>
    <row r="32" spans="1:9" ht="14.25">
      <c r="A32" s="211"/>
      <c r="B32" s="219" t="s">
        <v>215</v>
      </c>
      <c r="D32" s="222"/>
      <c r="E32" s="231"/>
      <c r="F32" s="222"/>
      <c r="G32" s="211"/>
      <c r="H32" s="43"/>
      <c r="I32" s="43"/>
    </row>
    <row r="33" spans="1:9" ht="14.25">
      <c r="A33" s="211"/>
      <c r="B33" s="211"/>
      <c r="C33" s="211"/>
      <c r="D33" s="211"/>
      <c r="E33" s="211"/>
      <c r="F33" s="211"/>
      <c r="G33" s="211"/>
      <c r="H33" s="43"/>
      <c r="I33" s="43"/>
    </row>
    <row r="34" spans="1:9" ht="36.75" customHeight="1">
      <c r="A34" s="232"/>
      <c r="B34" s="232"/>
      <c r="C34" s="232"/>
      <c r="D34" s="232"/>
      <c r="E34" s="232"/>
      <c r="F34" s="232"/>
      <c r="G34" s="232"/>
      <c r="H34" s="43"/>
      <c r="I34" s="43"/>
    </row>
    <row r="35" spans="1:9" ht="15">
      <c r="A35" s="232"/>
      <c r="B35" s="232"/>
      <c r="C35" s="232"/>
      <c r="D35" s="232"/>
      <c r="E35" s="232"/>
      <c r="F35" s="232"/>
      <c r="G35" s="232"/>
      <c r="H35" s="43"/>
      <c r="I35" s="43"/>
    </row>
    <row r="36" spans="1:9" s="14" customFormat="1" ht="14.25">
      <c r="A36" s="56"/>
      <c r="B36" s="56"/>
      <c r="C36" s="56"/>
      <c r="D36" s="56"/>
      <c r="E36" s="56"/>
      <c r="F36" s="56"/>
      <c r="G36" s="56"/>
      <c r="H36" s="56"/>
      <c r="I36" s="56"/>
    </row>
    <row r="37" spans="1:9" ht="14.25">
      <c r="A37" s="14"/>
      <c r="B37" s="56"/>
      <c r="C37" s="56"/>
      <c r="D37" s="56"/>
      <c r="E37" s="56"/>
      <c r="F37" s="56"/>
      <c r="G37" s="56"/>
      <c r="H37" s="43"/>
      <c r="I37" s="43"/>
    </row>
    <row r="38" spans="1:8" ht="14.25">
      <c r="A38" s="43"/>
      <c r="B38" s="43"/>
      <c r="C38" s="43"/>
      <c r="D38" s="43"/>
      <c r="E38" s="43"/>
      <c r="F38" s="43"/>
      <c r="G38" s="43"/>
      <c r="H38" s="43"/>
    </row>
    <row r="39" spans="1:8" ht="14.25">
      <c r="A39" s="43"/>
      <c r="B39" s="43"/>
      <c r="C39" s="43"/>
      <c r="D39" s="43"/>
      <c r="E39" s="43"/>
      <c r="F39" s="43"/>
      <c r="G39" s="43"/>
      <c r="H39" s="43"/>
    </row>
    <row r="40" spans="1:8" ht="14.25">
      <c r="A40" s="43"/>
      <c r="B40" s="43"/>
      <c r="C40" s="43"/>
      <c r="D40" s="43"/>
      <c r="E40" s="43"/>
      <c r="F40" s="43"/>
      <c r="G40" s="43"/>
      <c r="H40" s="43"/>
    </row>
    <row r="41" spans="1:8" ht="14.25">
      <c r="A41" s="43"/>
      <c r="B41" s="43"/>
      <c r="C41" s="43"/>
      <c r="D41" s="43"/>
      <c r="E41" s="43"/>
      <c r="F41" s="43"/>
      <c r="G41" s="43"/>
      <c r="H41" s="43"/>
    </row>
    <row r="42" spans="1:8" ht="14.25">
      <c r="A42" s="43"/>
      <c r="G42" s="43"/>
      <c r="H42" s="43"/>
    </row>
  </sheetData>
  <sheetProtection password="DBAD" sheet="1" selectLockedCells="1"/>
  <mergeCells count="9">
    <mergeCell ref="J28:N28"/>
    <mergeCell ref="B29:F29"/>
    <mergeCell ref="B27:F27"/>
    <mergeCell ref="F4:F7"/>
    <mergeCell ref="F8:F12"/>
    <mergeCell ref="B17:F17"/>
    <mergeCell ref="B21:F21"/>
    <mergeCell ref="B23:F23"/>
    <mergeCell ref="B25:F25"/>
  </mergeCells>
  <hyperlinks>
    <hyperlink ref="B9" location="'Appendix A - Detail Exp Sheet'!A1" display="   -  Appendix A - Detail Expense Sheet"/>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4" location="'Step 1 - Milk Income'!A1" display="   -  Milk Income worksheet to enter monthly milksolids income and your monthly payout"/>
    <hyperlink ref="B5" location="'Step 2 - Annual Cash Budget'!A1" display="   -  Annual Cash Budg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8" width="4.140625" style="13" customWidth="1"/>
    <col min="9" max="16384" width="9.140625" style="13" customWidth="1"/>
  </cols>
  <sheetData>
    <row r="1" spans="1:8" ht="48.75" customHeight="1">
      <c r="A1" s="206"/>
      <c r="B1" s="207" t="s">
        <v>181</v>
      </c>
      <c r="C1" s="208"/>
      <c r="D1" s="209"/>
      <c r="E1" s="209"/>
      <c r="F1" s="209"/>
      <c r="G1" s="209"/>
      <c r="H1" s="210"/>
    </row>
    <row r="2" spans="1:8" ht="14.25">
      <c r="A2" s="211" t="s">
        <v>182</v>
      </c>
      <c r="B2" s="211"/>
      <c r="C2" s="211"/>
      <c r="D2" s="211"/>
      <c r="E2" s="211"/>
      <c r="F2" s="211"/>
      <c r="G2" s="211"/>
      <c r="H2" s="43"/>
    </row>
    <row r="3" spans="1:8" ht="14.25">
      <c r="A3" s="211"/>
      <c r="B3" s="212" t="s">
        <v>183</v>
      </c>
      <c r="C3" s="213"/>
      <c r="D3" s="214"/>
      <c r="E3" s="214"/>
      <c r="F3" s="214"/>
      <c r="G3" s="214"/>
      <c r="H3" s="43"/>
    </row>
    <row r="4" spans="1:8" ht="14.25">
      <c r="A4" s="211"/>
      <c r="B4" s="213"/>
      <c r="C4" s="213"/>
      <c r="D4" s="214"/>
      <c r="E4" s="214"/>
      <c r="F4" s="214"/>
      <c r="G4" s="214"/>
      <c r="H4" s="43"/>
    </row>
    <row r="5" spans="1:8" ht="15">
      <c r="A5" s="211"/>
      <c r="B5" s="256" t="s">
        <v>260</v>
      </c>
      <c r="C5" s="214"/>
      <c r="D5" s="214"/>
      <c r="E5" s="214"/>
      <c r="F5" s="214"/>
      <c r="G5" s="214"/>
      <c r="H5" s="43"/>
    </row>
    <row r="6" spans="1:8" ht="14.25">
      <c r="A6" s="211"/>
      <c r="B6" s="213" t="s">
        <v>242</v>
      </c>
      <c r="C6" s="214"/>
      <c r="D6" s="214"/>
      <c r="E6" s="214"/>
      <c r="F6" s="214"/>
      <c r="G6" s="214"/>
      <c r="H6" s="43"/>
    </row>
    <row r="7" spans="1:8" ht="15">
      <c r="A7" s="211"/>
      <c r="B7" s="214" t="s">
        <v>235</v>
      </c>
      <c r="C7" s="214"/>
      <c r="D7" s="214"/>
      <c r="E7" s="214"/>
      <c r="F7" s="214"/>
      <c r="G7" s="214"/>
      <c r="H7" s="43"/>
    </row>
    <row r="8" spans="1:8" ht="15">
      <c r="A8" s="211"/>
      <c r="B8" s="214" t="s">
        <v>236</v>
      </c>
      <c r="C8" s="214"/>
      <c r="D8" s="214"/>
      <c r="E8" s="214"/>
      <c r="F8" s="214"/>
      <c r="G8" s="214"/>
      <c r="H8" s="43"/>
    </row>
    <row r="9" spans="1:8" ht="15">
      <c r="A9" s="211"/>
      <c r="B9" s="214" t="s">
        <v>237</v>
      </c>
      <c r="C9" s="214"/>
      <c r="D9" s="214"/>
      <c r="E9" s="214"/>
      <c r="F9" s="214"/>
      <c r="G9" s="214"/>
      <c r="H9" s="43"/>
    </row>
    <row r="10" spans="1:8" ht="15">
      <c r="A10" s="211"/>
      <c r="B10" s="256" t="s">
        <v>261</v>
      </c>
      <c r="C10" s="214"/>
      <c r="D10" s="214"/>
      <c r="E10" s="214"/>
      <c r="F10" s="214"/>
      <c r="G10" s="214"/>
      <c r="H10" s="43"/>
    </row>
    <row r="11" spans="1:8" ht="15">
      <c r="A11" s="211"/>
      <c r="B11" s="214" t="s">
        <v>239</v>
      </c>
      <c r="C11" s="214"/>
      <c r="D11" s="214"/>
      <c r="E11" s="214"/>
      <c r="F11" s="214"/>
      <c r="G11" s="214"/>
      <c r="H11" s="43"/>
    </row>
    <row r="12" spans="1:8" ht="15">
      <c r="A12" s="211"/>
      <c r="B12" s="214" t="s">
        <v>238</v>
      </c>
      <c r="C12" s="214"/>
      <c r="D12" s="214"/>
      <c r="E12" s="214"/>
      <c r="F12" s="214"/>
      <c r="G12" s="214"/>
      <c r="H12" s="43"/>
    </row>
    <row r="13" spans="1:8" ht="14.25">
      <c r="A13" s="211"/>
      <c r="B13" s="213" t="s">
        <v>240</v>
      </c>
      <c r="C13" s="214"/>
      <c r="D13" s="214"/>
      <c r="E13" s="214"/>
      <c r="F13" s="214"/>
      <c r="G13" s="214"/>
      <c r="H13" s="43"/>
    </row>
    <row r="14" spans="1:8" ht="15">
      <c r="A14" s="211"/>
      <c r="B14" s="214" t="s">
        <v>200</v>
      </c>
      <c r="C14" s="214"/>
      <c r="D14" s="214"/>
      <c r="E14" s="214"/>
      <c r="F14" s="214"/>
      <c r="G14" s="214"/>
      <c r="H14" s="43"/>
    </row>
    <row r="15" spans="1:8" ht="15">
      <c r="A15" s="211"/>
      <c r="B15" s="214" t="s">
        <v>184</v>
      </c>
      <c r="C15" s="214"/>
      <c r="D15" s="214"/>
      <c r="E15" s="214"/>
      <c r="F15" s="214"/>
      <c r="G15" s="214"/>
      <c r="H15" s="43"/>
    </row>
    <row r="16" spans="1:8" ht="15">
      <c r="A16" s="211"/>
      <c r="B16" s="214" t="s">
        <v>199</v>
      </c>
      <c r="C16" s="214"/>
      <c r="D16" s="214"/>
      <c r="E16" s="214"/>
      <c r="F16" s="214"/>
      <c r="G16" s="214"/>
      <c r="H16" s="43"/>
    </row>
    <row r="17" spans="1:8" ht="15">
      <c r="A17" s="211"/>
      <c r="B17" s="214" t="s">
        <v>185</v>
      </c>
      <c r="C17" s="214"/>
      <c r="D17" s="214"/>
      <c r="E17" s="214"/>
      <c r="F17" s="214"/>
      <c r="G17" s="214"/>
      <c r="H17" s="43"/>
    </row>
    <row r="18" spans="1:8" ht="15">
      <c r="A18" s="211"/>
      <c r="B18" s="214" t="s">
        <v>186</v>
      </c>
      <c r="C18" s="214"/>
      <c r="D18" s="214"/>
      <c r="E18" s="214"/>
      <c r="F18" s="214"/>
      <c r="G18" s="214"/>
      <c r="H18" s="43"/>
    </row>
    <row r="19" spans="1:8" ht="15">
      <c r="A19" s="211"/>
      <c r="B19" s="214" t="s">
        <v>187</v>
      </c>
      <c r="C19" s="214"/>
      <c r="D19" s="214"/>
      <c r="E19" s="214"/>
      <c r="F19" s="214"/>
      <c r="G19" s="214"/>
      <c r="H19" s="43"/>
    </row>
    <row r="20" spans="1:8" ht="15">
      <c r="A20" s="211"/>
      <c r="B20" s="214" t="s">
        <v>188</v>
      </c>
      <c r="C20" s="214"/>
      <c r="D20" s="214"/>
      <c r="E20" s="214"/>
      <c r="F20" s="214"/>
      <c r="G20" s="214"/>
      <c r="H20" s="43"/>
    </row>
    <row r="21" spans="1:8" ht="15">
      <c r="A21" s="211"/>
      <c r="B21" s="214" t="s">
        <v>189</v>
      </c>
      <c r="C21" s="214"/>
      <c r="D21" s="214"/>
      <c r="E21" s="214"/>
      <c r="F21" s="214"/>
      <c r="G21" s="214"/>
      <c r="H21" s="43"/>
    </row>
    <row r="22" spans="1:8" ht="15">
      <c r="A22" s="211"/>
      <c r="B22" s="214" t="s">
        <v>246</v>
      </c>
      <c r="C22" s="214"/>
      <c r="D22" s="214"/>
      <c r="E22" s="214"/>
      <c r="F22" s="214"/>
      <c r="G22" s="214"/>
      <c r="H22" s="43"/>
    </row>
    <row r="23" spans="1:8" ht="14.25">
      <c r="A23" s="211"/>
      <c r="B23" s="213" t="s">
        <v>241</v>
      </c>
      <c r="C23" s="214"/>
      <c r="D23" s="214"/>
      <c r="E23" s="214"/>
      <c r="F23" s="214"/>
      <c r="G23" s="214"/>
      <c r="H23" s="43"/>
    </row>
    <row r="24" spans="1:8" ht="15">
      <c r="A24" s="211"/>
      <c r="B24" s="214" t="s">
        <v>190</v>
      </c>
      <c r="C24" s="214"/>
      <c r="D24" s="214"/>
      <c r="E24" s="214"/>
      <c r="F24" s="214"/>
      <c r="G24" s="214"/>
      <c r="H24" s="43"/>
    </row>
    <row r="25" spans="1:8" ht="15">
      <c r="A25" s="211"/>
      <c r="B25" s="214" t="s">
        <v>201</v>
      </c>
      <c r="C25" s="214"/>
      <c r="D25" s="214"/>
      <c r="E25" s="214"/>
      <c r="F25" s="214"/>
      <c r="G25" s="214"/>
      <c r="H25" s="43"/>
    </row>
    <row r="26" spans="1:8" ht="14.25">
      <c r="A26" s="211"/>
      <c r="B26" s="213" t="s">
        <v>244</v>
      </c>
      <c r="C26" s="214"/>
      <c r="D26" s="214"/>
      <c r="E26" s="214"/>
      <c r="F26" s="214"/>
      <c r="G26" s="214"/>
      <c r="H26" s="43"/>
    </row>
    <row r="27" spans="1:8" ht="15">
      <c r="A27" s="211"/>
      <c r="B27" s="214" t="s">
        <v>245</v>
      </c>
      <c r="C27" s="214"/>
      <c r="D27" s="214"/>
      <c r="E27" s="214"/>
      <c r="F27" s="214"/>
      <c r="G27" s="214"/>
      <c r="H27" s="43"/>
    </row>
    <row r="28" spans="1:8" ht="15">
      <c r="A28" s="211"/>
      <c r="B28" s="256" t="s">
        <v>270</v>
      </c>
      <c r="C28" s="214"/>
      <c r="D28" s="214"/>
      <c r="E28" s="214"/>
      <c r="F28" s="214"/>
      <c r="G28" s="214"/>
      <c r="H28" s="43"/>
    </row>
    <row r="29" spans="1:8" ht="14.25">
      <c r="A29" s="211"/>
      <c r="B29" s="213" t="s">
        <v>243</v>
      </c>
      <c r="C29" s="214"/>
      <c r="D29" s="214"/>
      <c r="E29" s="214"/>
      <c r="F29" s="214"/>
      <c r="G29" s="214"/>
      <c r="H29" s="43"/>
    </row>
    <row r="30" spans="1:8" ht="15">
      <c r="A30" s="211"/>
      <c r="B30" s="214" t="s">
        <v>191</v>
      </c>
      <c r="C30" s="214"/>
      <c r="D30" s="214"/>
      <c r="E30" s="214"/>
      <c r="F30" s="214"/>
      <c r="G30" s="214"/>
      <c r="H30" s="43"/>
    </row>
    <row r="31" spans="1:8" ht="15">
      <c r="A31" s="211"/>
      <c r="B31" s="214" t="s">
        <v>192</v>
      </c>
      <c r="C31" s="215"/>
      <c r="D31" s="214"/>
      <c r="E31" s="214"/>
      <c r="F31" s="214"/>
      <c r="G31" s="214"/>
      <c r="H31" s="43"/>
    </row>
    <row r="32" spans="1:8" ht="14.25">
      <c r="A32" s="211"/>
      <c r="B32" s="214"/>
      <c r="C32" s="216"/>
      <c r="D32" s="216"/>
      <c r="E32" s="216"/>
      <c r="F32" s="216"/>
      <c r="G32" s="214"/>
      <c r="H32" s="43"/>
    </row>
    <row r="33" spans="1:8" ht="14.25">
      <c r="A33" s="211"/>
      <c r="B33" s="217"/>
      <c r="C33" s="211"/>
      <c r="D33" s="211"/>
      <c r="E33" s="211"/>
      <c r="F33" s="211"/>
      <c r="G33" s="211"/>
      <c r="H33" s="43"/>
    </row>
    <row r="34" spans="1:8" ht="14.25">
      <c r="A34" s="206"/>
      <c r="B34" s="218" t="s">
        <v>262</v>
      </c>
      <c r="C34" s="206"/>
      <c r="D34" s="206"/>
      <c r="E34" s="206"/>
      <c r="F34" s="206"/>
      <c r="G34" s="206"/>
      <c r="H34" s="43"/>
    </row>
    <row r="35" spans="1:8" ht="14.25">
      <c r="A35" s="211"/>
      <c r="B35" s="219"/>
      <c r="C35" s="219"/>
      <c r="D35" s="219"/>
      <c r="E35" s="219"/>
      <c r="F35" s="219"/>
      <c r="G35" s="211"/>
      <c r="H35" s="43"/>
    </row>
    <row r="36" spans="1:8" ht="14.25">
      <c r="A36" s="211"/>
      <c r="B36" s="220" t="s">
        <v>193</v>
      </c>
      <c r="C36" s="219"/>
      <c r="D36" s="219"/>
      <c r="E36" s="219"/>
      <c r="F36" s="219"/>
      <c r="G36" s="211"/>
      <c r="H36" s="43"/>
    </row>
    <row r="37" spans="1:8" ht="14.25">
      <c r="A37" s="211"/>
      <c r="B37" s="219" t="s">
        <v>194</v>
      </c>
      <c r="C37" s="219"/>
      <c r="D37" s="219"/>
      <c r="E37" s="219"/>
      <c r="F37" s="219"/>
      <c r="G37" s="211"/>
      <c r="H37" s="43"/>
    </row>
    <row r="38" spans="1:8" ht="15">
      <c r="A38" s="211"/>
      <c r="B38" s="219"/>
      <c r="C38" s="219"/>
      <c r="D38" s="219"/>
      <c r="E38" s="219"/>
      <c r="F38" s="219"/>
      <c r="G38" s="211"/>
      <c r="H38" s="43"/>
    </row>
    <row r="39" spans="1:8" ht="15">
      <c r="A39" s="211"/>
      <c r="B39" s="219"/>
      <c r="C39" s="219"/>
      <c r="D39" s="219"/>
      <c r="E39" s="219"/>
      <c r="F39" s="219"/>
      <c r="G39" s="211"/>
      <c r="H39" s="43"/>
    </row>
    <row r="40" spans="1:8" ht="15">
      <c r="A40" s="211"/>
      <c r="B40" s="219"/>
      <c r="C40" s="219"/>
      <c r="D40" s="219"/>
      <c r="E40" s="219"/>
      <c r="F40" s="219"/>
      <c r="G40" s="211"/>
      <c r="H40" s="43"/>
    </row>
    <row r="41" spans="1:8" ht="15">
      <c r="A41" s="211"/>
      <c r="B41" s="219"/>
      <c r="C41" s="219"/>
      <c r="D41" s="219"/>
      <c r="E41" s="219"/>
      <c r="F41" s="219"/>
      <c r="G41" s="211"/>
      <c r="H41" s="43"/>
    </row>
    <row r="42" spans="1:8" ht="15">
      <c r="A42" s="211"/>
      <c r="B42" s="219"/>
      <c r="C42" s="219"/>
      <c r="D42" s="219"/>
      <c r="E42" s="219"/>
      <c r="F42" s="219"/>
      <c r="G42" s="211"/>
      <c r="H42" s="43"/>
    </row>
    <row r="43" spans="1:8" ht="15">
      <c r="A43" s="211"/>
      <c r="B43" s="219"/>
      <c r="C43" s="219"/>
      <c r="D43" s="219"/>
      <c r="E43" s="219"/>
      <c r="F43" s="219"/>
      <c r="G43" s="211"/>
      <c r="H43" s="43"/>
    </row>
    <row r="44" spans="1:8" ht="15">
      <c r="A44" s="211"/>
      <c r="B44" s="219"/>
      <c r="C44" s="219"/>
      <c r="D44" s="219"/>
      <c r="E44" s="219"/>
      <c r="F44" s="219"/>
      <c r="G44" s="211"/>
      <c r="H44" s="43"/>
    </row>
    <row r="45" spans="1:8" ht="15">
      <c r="A45" s="211"/>
      <c r="B45" s="217"/>
      <c r="C45" s="221"/>
      <c r="D45" s="222"/>
      <c r="E45" s="222"/>
      <c r="F45" s="222"/>
      <c r="G45" s="211"/>
      <c r="H45" s="43"/>
    </row>
    <row r="46" spans="1:8" ht="15">
      <c r="A46" s="211"/>
      <c r="B46" s="217"/>
      <c r="C46" s="221"/>
      <c r="D46" s="222"/>
      <c r="E46" s="222"/>
      <c r="F46" s="222"/>
      <c r="G46" s="211"/>
      <c r="H46" s="43"/>
    </row>
    <row r="47" spans="1:8" ht="15">
      <c r="A47" s="211"/>
      <c r="B47" s="217"/>
      <c r="C47" s="221"/>
      <c r="D47" s="222"/>
      <c r="E47" s="222"/>
      <c r="F47" s="222"/>
      <c r="G47" s="211"/>
      <c r="H47" s="43"/>
    </row>
    <row r="48" spans="1:8" ht="15">
      <c r="A48" s="211"/>
      <c r="B48" s="217"/>
      <c r="C48" s="221"/>
      <c r="D48" s="222"/>
      <c r="E48" s="222"/>
      <c r="F48" s="222"/>
      <c r="G48" s="211"/>
      <c r="H48" s="43"/>
    </row>
    <row r="49" spans="1:8" ht="15">
      <c r="A49" s="211"/>
      <c r="B49" s="217"/>
      <c r="C49" s="221"/>
      <c r="D49" s="222"/>
      <c r="E49" s="222"/>
      <c r="F49" s="222"/>
      <c r="G49" s="211"/>
      <c r="H49" s="43"/>
    </row>
    <row r="50" spans="1:8" ht="14.25">
      <c r="A50" s="211"/>
      <c r="B50" s="220" t="s">
        <v>195</v>
      </c>
      <c r="C50" s="221"/>
      <c r="D50" s="222"/>
      <c r="E50" s="222"/>
      <c r="F50" s="222"/>
      <c r="G50" s="211"/>
      <c r="H50" s="43"/>
    </row>
    <row r="51" spans="1:8" ht="15" customHeight="1">
      <c r="A51" s="211"/>
      <c r="B51" s="471" t="s">
        <v>271</v>
      </c>
      <c r="C51" s="471"/>
      <c r="D51" s="471"/>
      <c r="E51" s="471"/>
      <c r="F51" s="471"/>
      <c r="G51" s="471"/>
      <c r="H51" s="43"/>
    </row>
    <row r="52" spans="1:8" ht="14.25">
      <c r="A52" s="211"/>
      <c r="B52" s="471"/>
      <c r="C52" s="471"/>
      <c r="D52" s="471"/>
      <c r="E52" s="471"/>
      <c r="F52" s="471"/>
      <c r="G52" s="471"/>
      <c r="H52" s="43"/>
    </row>
    <row r="53" spans="1:8" ht="15">
      <c r="A53" s="211"/>
      <c r="B53" s="217"/>
      <c r="C53" s="221"/>
      <c r="D53" s="222"/>
      <c r="E53" s="222"/>
      <c r="F53" s="222"/>
      <c r="G53" s="211"/>
      <c r="H53" s="43"/>
    </row>
    <row r="54" spans="1:8" ht="15">
      <c r="A54" s="211"/>
      <c r="B54" s="217"/>
      <c r="C54" s="221"/>
      <c r="D54" s="222"/>
      <c r="E54" s="222"/>
      <c r="F54" s="222"/>
      <c r="G54" s="211"/>
      <c r="H54" s="43"/>
    </row>
    <row r="55" spans="1:8" ht="15">
      <c r="A55" s="211"/>
      <c r="B55" s="217"/>
      <c r="C55" s="221"/>
      <c r="D55" s="222"/>
      <c r="E55" s="222"/>
      <c r="F55" s="222"/>
      <c r="G55" s="211"/>
      <c r="H55" s="43"/>
    </row>
    <row r="56" spans="1:8" ht="15">
      <c r="A56" s="211"/>
      <c r="B56" s="217"/>
      <c r="C56" s="221"/>
      <c r="D56" s="222"/>
      <c r="E56" s="222"/>
      <c r="F56" s="222"/>
      <c r="G56" s="211"/>
      <c r="H56" s="43"/>
    </row>
    <row r="57" spans="1:8" ht="14.25">
      <c r="A57" s="211"/>
      <c r="B57" s="219" t="s">
        <v>272</v>
      </c>
      <c r="C57" s="221"/>
      <c r="D57" s="222"/>
      <c r="E57" s="222"/>
      <c r="F57" s="222"/>
      <c r="G57" s="211"/>
      <c r="H57" s="43"/>
    </row>
    <row r="58" spans="1:8" ht="14.25">
      <c r="A58" s="211"/>
      <c r="B58" s="223" t="s">
        <v>273</v>
      </c>
      <c r="C58" s="221"/>
      <c r="D58" s="222"/>
      <c r="E58" s="222"/>
      <c r="F58" s="222"/>
      <c r="G58" s="211"/>
      <c r="H58" s="43"/>
    </row>
    <row r="59" spans="1:8" ht="14.25">
      <c r="A59" s="211"/>
      <c r="B59" s="219" t="s">
        <v>196</v>
      </c>
      <c r="C59" s="221"/>
      <c r="D59" s="222"/>
      <c r="E59" s="222"/>
      <c r="F59" s="222"/>
      <c r="G59" s="211"/>
      <c r="H59" s="43"/>
    </row>
    <row r="60" spans="1:8" ht="15">
      <c r="A60" s="211"/>
      <c r="B60" s="217"/>
      <c r="C60" s="221"/>
      <c r="D60" s="222"/>
      <c r="E60" s="222"/>
      <c r="F60" s="222"/>
      <c r="G60" s="211"/>
      <c r="H60" s="43"/>
    </row>
    <row r="61" spans="1:8" ht="15">
      <c r="A61" s="211"/>
      <c r="B61" s="217"/>
      <c r="C61" s="221"/>
      <c r="D61" s="222"/>
      <c r="E61" s="222"/>
      <c r="F61" s="222"/>
      <c r="G61" s="211"/>
      <c r="H61" s="43"/>
    </row>
    <row r="62" spans="1:8" ht="15">
      <c r="A62" s="211"/>
      <c r="B62" s="217"/>
      <c r="C62" s="221"/>
      <c r="D62" s="222"/>
      <c r="E62" s="222"/>
      <c r="F62" s="222"/>
      <c r="G62" s="211"/>
      <c r="H62" s="43"/>
    </row>
    <row r="63" spans="1:8" ht="15">
      <c r="A63" s="211"/>
      <c r="B63" s="217"/>
      <c r="C63" s="221"/>
      <c r="D63" s="222"/>
      <c r="E63" s="222"/>
      <c r="F63" s="222"/>
      <c r="G63" s="211"/>
      <c r="H63" s="43"/>
    </row>
    <row r="64" spans="1:8" ht="15">
      <c r="A64" s="211"/>
      <c r="B64" s="217"/>
      <c r="C64" s="221"/>
      <c r="D64" s="222"/>
      <c r="E64" s="222"/>
      <c r="F64" s="222"/>
      <c r="G64" s="211"/>
      <c r="H64" s="43"/>
    </row>
    <row r="65" spans="1:8" ht="15">
      <c r="A65" s="211"/>
      <c r="B65" s="217"/>
      <c r="C65" s="221"/>
      <c r="D65" s="222"/>
      <c r="E65" s="222"/>
      <c r="F65" s="222"/>
      <c r="G65" s="211"/>
      <c r="H65" s="43"/>
    </row>
    <row r="66" spans="1:8" ht="15">
      <c r="A66" s="211"/>
      <c r="B66" s="217"/>
      <c r="C66" s="221"/>
      <c r="D66" s="222"/>
      <c r="E66" s="222"/>
      <c r="F66" s="222"/>
      <c r="G66" s="211"/>
      <c r="H66" s="43"/>
    </row>
    <row r="67" spans="1:8" ht="15">
      <c r="A67" s="211"/>
      <c r="B67" s="217"/>
      <c r="C67" s="221"/>
      <c r="D67" s="222"/>
      <c r="E67" s="222"/>
      <c r="F67" s="222"/>
      <c r="G67" s="211"/>
      <c r="H67" s="43"/>
    </row>
    <row r="68" spans="1:8" ht="15">
      <c r="A68" s="211"/>
      <c r="B68" s="217"/>
      <c r="C68" s="221"/>
      <c r="D68" s="222"/>
      <c r="E68" s="222"/>
      <c r="F68" s="222"/>
      <c r="G68" s="211"/>
      <c r="H68" s="43"/>
    </row>
    <row r="69" spans="1:8" ht="15">
      <c r="A69" s="211"/>
      <c r="B69" s="217"/>
      <c r="C69" s="221"/>
      <c r="D69" s="222"/>
      <c r="E69" s="222"/>
      <c r="F69" s="222"/>
      <c r="G69" s="211"/>
      <c r="H69" s="43"/>
    </row>
    <row r="70" spans="1:8" ht="15">
      <c r="A70" s="211"/>
      <c r="B70" s="217"/>
      <c r="C70" s="221"/>
      <c r="D70" s="222"/>
      <c r="E70" s="222"/>
      <c r="F70" s="222"/>
      <c r="G70" s="211"/>
      <c r="H70" s="43"/>
    </row>
    <row r="71" spans="1:8" ht="15">
      <c r="A71" s="211"/>
      <c r="B71" s="217"/>
      <c r="C71" s="221"/>
      <c r="D71" s="222"/>
      <c r="E71" s="222"/>
      <c r="F71" s="222"/>
      <c r="G71" s="211"/>
      <c r="H71" s="43"/>
    </row>
    <row r="72" spans="1:8" ht="15">
      <c r="A72" s="211"/>
      <c r="B72" s="217"/>
      <c r="C72" s="221"/>
      <c r="D72" s="222"/>
      <c r="E72" s="222"/>
      <c r="F72" s="222"/>
      <c r="G72" s="211"/>
      <c r="H72" s="43"/>
    </row>
    <row r="73" spans="1:8" ht="14.25">
      <c r="A73" s="211"/>
      <c r="B73" s="220" t="s">
        <v>197</v>
      </c>
      <c r="C73" s="221"/>
      <c r="D73" s="222"/>
      <c r="E73" s="222"/>
      <c r="F73" s="222"/>
      <c r="G73" s="211"/>
      <c r="H73" s="43"/>
    </row>
    <row r="74" spans="1:8" ht="15" customHeight="1">
      <c r="A74" s="211"/>
      <c r="B74" s="471" t="s">
        <v>263</v>
      </c>
      <c r="C74" s="471"/>
      <c r="D74" s="471"/>
      <c r="E74" s="471"/>
      <c r="F74" s="471"/>
      <c r="G74" s="211"/>
      <c r="H74" s="43"/>
    </row>
    <row r="75" spans="1:8" ht="14.25">
      <c r="A75" s="211"/>
      <c r="B75" s="471"/>
      <c r="C75" s="471"/>
      <c r="D75" s="471"/>
      <c r="E75" s="471"/>
      <c r="F75" s="471"/>
      <c r="G75" s="211"/>
      <c r="H75" s="43"/>
    </row>
    <row r="76" spans="1:8" ht="15">
      <c r="A76" s="211"/>
      <c r="B76" s="217"/>
      <c r="C76" s="221"/>
      <c r="D76" s="222"/>
      <c r="E76" s="222"/>
      <c r="F76" s="222"/>
      <c r="G76" s="211"/>
      <c r="H76" s="43"/>
    </row>
    <row r="77" spans="1:8" ht="15">
      <c r="A77" s="211"/>
      <c r="B77" s="217"/>
      <c r="C77" s="221"/>
      <c r="D77" s="222"/>
      <c r="E77" s="222"/>
      <c r="F77" s="222"/>
      <c r="G77" s="211"/>
      <c r="H77" s="43"/>
    </row>
    <row r="78" spans="1:8" ht="15">
      <c r="A78" s="211"/>
      <c r="B78" s="217"/>
      <c r="C78" s="221"/>
      <c r="D78" s="222"/>
      <c r="E78" s="222"/>
      <c r="F78" s="222"/>
      <c r="G78" s="211"/>
      <c r="H78" s="43"/>
    </row>
    <row r="79" spans="1:8" ht="15">
      <c r="A79" s="211"/>
      <c r="B79" s="217"/>
      <c r="C79" s="221"/>
      <c r="D79" s="222"/>
      <c r="E79" s="222"/>
      <c r="F79" s="222"/>
      <c r="G79" s="211"/>
      <c r="H79" s="43"/>
    </row>
    <row r="80" spans="1:8" ht="14.25">
      <c r="A80" s="211"/>
      <c r="B80" s="220" t="s">
        <v>264</v>
      </c>
      <c r="C80" s="221"/>
      <c r="D80" s="222"/>
      <c r="E80" s="222"/>
      <c r="F80" s="222"/>
      <c r="G80" s="211"/>
      <c r="H80" s="43"/>
    </row>
    <row r="81" spans="1:8" ht="14.25">
      <c r="A81" s="211"/>
      <c r="B81" s="217"/>
      <c r="C81" s="221"/>
      <c r="D81" s="222"/>
      <c r="E81" s="222"/>
      <c r="F81" s="222"/>
      <c r="G81" s="211"/>
      <c r="H81" s="43"/>
    </row>
    <row r="82" spans="1:8" ht="14.25">
      <c r="A82" s="206"/>
      <c r="B82" s="218" t="s">
        <v>265</v>
      </c>
      <c r="C82" s="224"/>
      <c r="D82" s="225"/>
      <c r="E82" s="225"/>
      <c r="F82" s="225"/>
      <c r="G82" s="206"/>
      <c r="H82" s="43"/>
    </row>
    <row r="83" spans="1:8" ht="14.25">
      <c r="A83" s="211"/>
      <c r="B83" s="219"/>
      <c r="C83" s="221"/>
      <c r="D83" s="222"/>
      <c r="E83" s="222"/>
      <c r="F83" s="222"/>
      <c r="G83" s="211"/>
      <c r="H83" s="43"/>
    </row>
    <row r="84" spans="1:8" ht="14.25">
      <c r="A84" s="211"/>
      <c r="B84" s="220" t="s">
        <v>193</v>
      </c>
      <c r="C84" s="221"/>
      <c r="D84" s="222"/>
      <c r="E84" s="222"/>
      <c r="F84" s="222"/>
      <c r="G84" s="211"/>
      <c r="H84" s="43"/>
    </row>
    <row r="85" spans="1:8" ht="14.25">
      <c r="A85" s="211"/>
      <c r="B85" s="226" t="s">
        <v>194</v>
      </c>
      <c r="C85" s="221"/>
      <c r="D85" s="222"/>
      <c r="E85" s="222"/>
      <c r="F85" s="222"/>
      <c r="G85" s="211"/>
      <c r="H85" s="43"/>
    </row>
    <row r="86" spans="1:8" ht="15">
      <c r="A86" s="211"/>
      <c r="B86" s="217"/>
      <c r="C86" s="221"/>
      <c r="D86" s="222"/>
      <c r="E86" s="222"/>
      <c r="F86" s="222"/>
      <c r="G86" s="211"/>
      <c r="H86" s="43"/>
    </row>
    <row r="87" spans="1:8" ht="15">
      <c r="A87" s="211"/>
      <c r="B87" s="217"/>
      <c r="C87" s="221"/>
      <c r="D87" s="222"/>
      <c r="E87" s="222"/>
      <c r="F87" s="222"/>
      <c r="G87" s="211"/>
      <c r="H87" s="43"/>
    </row>
    <row r="88" spans="1:8" ht="15">
      <c r="A88" s="211"/>
      <c r="B88" s="217"/>
      <c r="C88" s="221"/>
      <c r="D88" s="222"/>
      <c r="E88" s="222"/>
      <c r="F88" s="222"/>
      <c r="G88" s="211"/>
      <c r="H88" s="43"/>
    </row>
    <row r="89" spans="1:8" ht="15">
      <c r="A89" s="211"/>
      <c r="B89" s="217"/>
      <c r="C89" s="221"/>
      <c r="D89" s="222"/>
      <c r="E89" s="222"/>
      <c r="F89" s="222"/>
      <c r="G89" s="211"/>
      <c r="H89" s="43"/>
    </row>
    <row r="90" spans="1:8" ht="15">
      <c r="A90" s="211"/>
      <c r="B90" s="217"/>
      <c r="C90" s="221"/>
      <c r="D90" s="222"/>
      <c r="E90" s="222"/>
      <c r="F90" s="222"/>
      <c r="G90" s="211"/>
      <c r="H90" s="43"/>
    </row>
    <row r="91" spans="1:8" ht="15">
      <c r="A91" s="211"/>
      <c r="B91" s="217"/>
      <c r="C91" s="221"/>
      <c r="D91" s="222"/>
      <c r="E91" s="222"/>
      <c r="F91" s="222"/>
      <c r="G91" s="211"/>
      <c r="H91" s="43"/>
    </row>
    <row r="92" spans="1:8" ht="15">
      <c r="A92" s="211"/>
      <c r="B92" s="217"/>
      <c r="C92" s="221"/>
      <c r="D92" s="222"/>
      <c r="E92" s="222"/>
      <c r="F92" s="222"/>
      <c r="G92" s="211"/>
      <c r="H92" s="43"/>
    </row>
    <row r="93" spans="1:8" ht="15">
      <c r="A93" s="211"/>
      <c r="B93" s="217"/>
      <c r="C93" s="221"/>
      <c r="D93" s="222"/>
      <c r="E93" s="222"/>
      <c r="F93" s="222"/>
      <c r="G93" s="211"/>
      <c r="H93" s="43"/>
    </row>
    <row r="94" spans="1:8" ht="15">
      <c r="A94" s="211"/>
      <c r="B94" s="217"/>
      <c r="C94" s="221"/>
      <c r="D94" s="222"/>
      <c r="E94" s="222"/>
      <c r="F94" s="222"/>
      <c r="G94" s="211"/>
      <c r="H94" s="43"/>
    </row>
    <row r="95" spans="1:8" ht="15">
      <c r="A95" s="211"/>
      <c r="B95" s="217"/>
      <c r="C95" s="221"/>
      <c r="D95" s="222"/>
      <c r="E95" s="222"/>
      <c r="F95" s="222"/>
      <c r="G95" s="211"/>
      <c r="H95" s="43"/>
    </row>
    <row r="96" spans="1:8" ht="14.25">
      <c r="A96" s="211"/>
      <c r="B96" s="220" t="s">
        <v>195</v>
      </c>
      <c r="C96" s="221"/>
      <c r="D96" s="222"/>
      <c r="E96" s="222"/>
      <c r="F96" s="222"/>
      <c r="G96" s="211"/>
      <c r="H96" s="43"/>
    </row>
    <row r="97" spans="1:8" ht="14.25">
      <c r="A97" s="211"/>
      <c r="B97" s="472" t="s">
        <v>274</v>
      </c>
      <c r="C97" s="472"/>
      <c r="D97" s="472"/>
      <c r="E97" s="472"/>
      <c r="F97" s="472"/>
      <c r="G97" s="472"/>
      <c r="H97" s="43"/>
    </row>
    <row r="98" spans="1:8" ht="14.25">
      <c r="A98" s="211"/>
      <c r="B98" s="472"/>
      <c r="C98" s="472"/>
      <c r="D98" s="472"/>
      <c r="E98" s="472"/>
      <c r="F98" s="472"/>
      <c r="G98" s="472"/>
      <c r="H98" s="43"/>
    </row>
    <row r="99" spans="1:8" ht="15">
      <c r="A99" s="211"/>
      <c r="B99" s="217"/>
      <c r="C99" s="221"/>
      <c r="D99" s="222"/>
      <c r="E99" s="222"/>
      <c r="F99" s="222"/>
      <c r="G99" s="211"/>
      <c r="H99" s="43"/>
    </row>
    <row r="100" spans="1:8" ht="15">
      <c r="A100" s="211"/>
      <c r="B100" s="217"/>
      <c r="C100" s="221"/>
      <c r="D100" s="222"/>
      <c r="E100" s="222"/>
      <c r="F100" s="222"/>
      <c r="G100" s="211"/>
      <c r="H100" s="43"/>
    </row>
    <row r="101" spans="1:8" ht="15">
      <c r="A101" s="211"/>
      <c r="B101" s="217"/>
      <c r="C101" s="221"/>
      <c r="D101" s="222"/>
      <c r="E101" s="222"/>
      <c r="F101" s="222"/>
      <c r="G101" s="211"/>
      <c r="H101" s="43"/>
    </row>
    <row r="102" spans="1:8" ht="15">
      <c r="A102" s="211"/>
      <c r="B102" s="217"/>
      <c r="C102" s="221"/>
      <c r="D102" s="222"/>
      <c r="E102" s="222"/>
      <c r="F102" s="222"/>
      <c r="G102" s="211"/>
      <c r="H102" s="43"/>
    </row>
    <row r="103" spans="1:8" ht="15" customHeight="1">
      <c r="A103" s="211"/>
      <c r="B103" s="227" t="s">
        <v>275</v>
      </c>
      <c r="C103" s="221"/>
      <c r="D103" s="222"/>
      <c r="E103" s="222"/>
      <c r="F103" s="222"/>
      <c r="G103" s="211"/>
      <c r="H103" s="43"/>
    </row>
    <row r="104" spans="1:8" ht="14.25">
      <c r="A104" s="211"/>
      <c r="B104" s="227" t="s">
        <v>276</v>
      </c>
      <c r="C104" s="221"/>
      <c r="D104" s="222"/>
      <c r="E104" s="222"/>
      <c r="F104" s="222"/>
      <c r="G104" s="211"/>
      <c r="H104" s="43"/>
    </row>
    <row r="105" spans="1:8" ht="14.25">
      <c r="A105" s="211"/>
      <c r="B105" s="473" t="s">
        <v>198</v>
      </c>
      <c r="C105" s="473"/>
      <c r="D105" s="473"/>
      <c r="E105" s="473"/>
      <c r="F105" s="473"/>
      <c r="G105" s="473"/>
      <c r="H105" s="43"/>
    </row>
    <row r="106" spans="1:8" ht="14.25">
      <c r="A106" s="211"/>
      <c r="B106" s="473"/>
      <c r="C106" s="473"/>
      <c r="D106" s="473"/>
      <c r="E106" s="473"/>
      <c r="F106" s="473"/>
      <c r="G106" s="473"/>
      <c r="H106" s="43"/>
    </row>
    <row r="107" spans="1:8" ht="15">
      <c r="A107" s="211"/>
      <c r="B107" s="217"/>
      <c r="C107" s="221"/>
      <c r="D107" s="222"/>
      <c r="E107" s="222"/>
      <c r="F107" s="222"/>
      <c r="G107" s="211"/>
      <c r="H107" s="43"/>
    </row>
    <row r="108" spans="1:8" ht="15">
      <c r="A108" s="211"/>
      <c r="B108" s="217"/>
      <c r="C108" s="221"/>
      <c r="D108" s="222"/>
      <c r="E108" s="222"/>
      <c r="F108" s="222"/>
      <c r="G108" s="211"/>
      <c r="H108" s="43"/>
    </row>
    <row r="109" spans="1:8" ht="15">
      <c r="A109" s="211"/>
      <c r="B109" s="217"/>
      <c r="C109" s="221"/>
      <c r="D109" s="222"/>
      <c r="E109" s="222"/>
      <c r="F109" s="222"/>
      <c r="G109" s="211"/>
      <c r="H109" s="43"/>
    </row>
    <row r="110" spans="1:8" ht="15">
      <c r="A110" s="211"/>
      <c r="B110" s="217"/>
      <c r="C110" s="221"/>
      <c r="D110" s="222"/>
      <c r="E110" s="222"/>
      <c r="F110" s="222"/>
      <c r="G110" s="211"/>
      <c r="H110" s="43"/>
    </row>
    <row r="111" spans="1:8" ht="15">
      <c r="A111" s="211"/>
      <c r="B111" s="217"/>
      <c r="C111" s="221"/>
      <c r="D111" s="222"/>
      <c r="E111" s="222"/>
      <c r="F111" s="222"/>
      <c r="G111" s="211"/>
      <c r="H111" s="43"/>
    </row>
    <row r="112" spans="1:8" ht="15">
      <c r="A112" s="211"/>
      <c r="B112" s="217"/>
      <c r="C112" s="221"/>
      <c r="D112" s="222"/>
      <c r="E112" s="222"/>
      <c r="F112" s="222"/>
      <c r="G112" s="211"/>
      <c r="H112" s="43"/>
    </row>
    <row r="113" spans="1:8" ht="15">
      <c r="A113" s="211"/>
      <c r="B113" s="217"/>
      <c r="C113" s="221"/>
      <c r="D113" s="222"/>
      <c r="E113" s="222"/>
      <c r="F113" s="222"/>
      <c r="G113" s="211"/>
      <c r="H113" s="43"/>
    </row>
    <row r="114" spans="1:8" ht="15">
      <c r="A114" s="211"/>
      <c r="B114" s="217"/>
      <c r="C114" s="221"/>
      <c r="D114" s="222"/>
      <c r="E114" s="222"/>
      <c r="F114" s="222"/>
      <c r="G114" s="211"/>
      <c r="H114" s="43"/>
    </row>
    <row r="115" spans="1:8" ht="15">
      <c r="A115" s="211"/>
      <c r="B115" s="217"/>
      <c r="C115" s="221"/>
      <c r="D115" s="222"/>
      <c r="E115" s="222"/>
      <c r="F115" s="222"/>
      <c r="G115" s="211"/>
      <c r="H115" s="43"/>
    </row>
    <row r="116" spans="1:8" ht="15">
      <c r="A116" s="211"/>
      <c r="B116" s="217"/>
      <c r="C116" s="221"/>
      <c r="D116" s="222"/>
      <c r="E116" s="222"/>
      <c r="F116" s="222"/>
      <c r="G116" s="211"/>
      <c r="H116" s="43"/>
    </row>
    <row r="117" spans="1:8" ht="15">
      <c r="A117" s="211"/>
      <c r="B117" s="217"/>
      <c r="C117" s="221"/>
      <c r="D117" s="222"/>
      <c r="E117" s="222"/>
      <c r="F117" s="222"/>
      <c r="G117" s="211"/>
      <c r="H117" s="43"/>
    </row>
    <row r="118" spans="1:8" ht="15">
      <c r="A118" s="211"/>
      <c r="B118" s="217"/>
      <c r="C118" s="221"/>
      <c r="D118" s="222"/>
      <c r="E118" s="222"/>
      <c r="F118" s="222"/>
      <c r="G118" s="211"/>
      <c r="H118" s="43"/>
    </row>
    <row r="119" spans="1:8" ht="15">
      <c r="A119" s="211"/>
      <c r="B119" s="217"/>
      <c r="C119" s="221"/>
      <c r="D119" s="222"/>
      <c r="E119" s="222"/>
      <c r="F119" s="222"/>
      <c r="G119" s="211"/>
      <c r="H119" s="43"/>
    </row>
    <row r="120" spans="1:8" ht="15">
      <c r="A120" s="211"/>
      <c r="B120" s="217"/>
      <c r="C120" s="221"/>
      <c r="D120" s="222"/>
      <c r="E120" s="222"/>
      <c r="F120" s="222"/>
      <c r="G120" s="211"/>
      <c r="H120" s="43"/>
    </row>
    <row r="121" spans="1:8" ht="15">
      <c r="A121" s="211"/>
      <c r="B121" s="217"/>
      <c r="C121" s="221"/>
      <c r="D121" s="222"/>
      <c r="E121" s="222"/>
      <c r="F121" s="222"/>
      <c r="G121" s="211"/>
      <c r="H121" s="43"/>
    </row>
    <row r="122" spans="1:8" ht="15">
      <c r="A122" s="211"/>
      <c r="B122" s="217"/>
      <c r="C122" s="221"/>
      <c r="D122" s="222"/>
      <c r="E122" s="222"/>
      <c r="F122" s="222"/>
      <c r="G122" s="211"/>
      <c r="H122" s="43"/>
    </row>
    <row r="123" spans="1:8" ht="15">
      <c r="A123" s="211"/>
      <c r="B123" s="217"/>
      <c r="C123" s="221"/>
      <c r="D123" s="222"/>
      <c r="E123" s="222"/>
      <c r="F123" s="222"/>
      <c r="G123" s="211"/>
      <c r="H123" s="43"/>
    </row>
    <row r="124" spans="1:8" ht="15">
      <c r="A124" s="211"/>
      <c r="B124" s="217"/>
      <c r="C124" s="221"/>
      <c r="D124" s="222"/>
      <c r="E124" s="222"/>
      <c r="F124" s="222"/>
      <c r="G124" s="211"/>
      <c r="H124" s="43"/>
    </row>
    <row r="125" spans="1:8" ht="15">
      <c r="A125" s="211"/>
      <c r="B125" s="227" t="s">
        <v>277</v>
      </c>
      <c r="C125" s="221"/>
      <c r="D125" s="222"/>
      <c r="E125" s="222"/>
      <c r="F125" s="222"/>
      <c r="G125" s="211"/>
      <c r="H125" s="43"/>
    </row>
    <row r="126" spans="1:8" ht="14.25">
      <c r="A126" s="211"/>
      <c r="B126" s="473" t="s">
        <v>278</v>
      </c>
      <c r="C126" s="473"/>
      <c r="D126" s="473"/>
      <c r="E126" s="473"/>
      <c r="F126" s="473"/>
      <c r="G126" s="473"/>
      <c r="H126" s="43"/>
    </row>
    <row r="127" spans="1:8" ht="14.25">
      <c r="A127" s="211"/>
      <c r="B127" s="473"/>
      <c r="C127" s="473"/>
      <c r="D127" s="473"/>
      <c r="E127" s="473"/>
      <c r="F127" s="473"/>
      <c r="G127" s="473"/>
      <c r="H127" s="43"/>
    </row>
    <row r="128" spans="1:8" ht="14.25">
      <c r="A128" s="211"/>
      <c r="B128" s="228"/>
      <c r="C128" s="229"/>
      <c r="D128" s="229"/>
      <c r="E128" s="229"/>
      <c r="F128" s="229"/>
      <c r="G128" s="211"/>
      <c r="H128" s="43"/>
    </row>
    <row r="129" spans="1:8" ht="14.25">
      <c r="A129" s="211"/>
      <c r="B129" s="228"/>
      <c r="C129" s="229"/>
      <c r="D129" s="229"/>
      <c r="E129" s="229"/>
      <c r="F129" s="229"/>
      <c r="G129" s="211"/>
      <c r="H129" s="43"/>
    </row>
    <row r="130" spans="1:8" ht="14.25">
      <c r="A130" s="211"/>
      <c r="B130" s="228"/>
      <c r="C130" s="229"/>
      <c r="D130" s="229"/>
      <c r="E130" s="229"/>
      <c r="F130" s="229"/>
      <c r="G130" s="211"/>
      <c r="H130" s="43"/>
    </row>
    <row r="131" spans="1:8" ht="14.25">
      <c r="A131" s="211"/>
      <c r="B131" s="228"/>
      <c r="C131" s="229"/>
      <c r="D131" s="229"/>
      <c r="E131" s="229"/>
      <c r="F131" s="229"/>
      <c r="G131" s="211"/>
      <c r="H131" s="43"/>
    </row>
    <row r="132" spans="1:8" ht="14.25">
      <c r="A132" s="211"/>
      <c r="B132" s="228"/>
      <c r="C132" s="229"/>
      <c r="D132" s="229"/>
      <c r="E132" s="229"/>
      <c r="F132" s="229"/>
      <c r="G132" s="211"/>
      <c r="H132" s="43"/>
    </row>
    <row r="133" spans="1:8" ht="14.25">
      <c r="A133" s="211"/>
      <c r="B133" s="211"/>
      <c r="C133" s="211"/>
      <c r="D133" s="211"/>
      <c r="E133" s="211"/>
      <c r="F133" s="211"/>
      <c r="G133" s="211"/>
      <c r="H133" s="43"/>
    </row>
    <row r="134" spans="1:8" ht="14.25">
      <c r="A134" s="56"/>
      <c r="B134" s="56"/>
      <c r="C134" s="56"/>
      <c r="D134" s="56"/>
      <c r="E134" s="56"/>
      <c r="F134" s="56"/>
      <c r="G134" s="56"/>
      <c r="H134" s="56"/>
    </row>
    <row r="135" spans="1:8" ht="14.25">
      <c r="A135" s="14"/>
      <c r="B135" s="56"/>
      <c r="C135" s="56"/>
      <c r="D135" s="56"/>
      <c r="E135" s="56"/>
      <c r="F135" s="56"/>
      <c r="G135" s="56"/>
      <c r="H135" s="43"/>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81"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17"/>
  <sheetViews>
    <sheetView showGridLines="0" showZeros="0" tabSelected="1" zoomScalePageLayoutView="0" workbookViewId="0" topLeftCell="A1">
      <selection activeCell="B9" sqref="B9"/>
    </sheetView>
  </sheetViews>
  <sheetFormatPr defaultColWidth="9.140625" defaultRowHeight="15"/>
  <cols>
    <col min="1" max="1" width="26.7109375" style="13" customWidth="1"/>
    <col min="2" max="2" width="11.57421875" style="13" customWidth="1"/>
    <col min="3" max="11" width="11.7109375" style="13" customWidth="1"/>
    <col min="12" max="12" width="12.00390625" style="13" customWidth="1"/>
    <col min="13" max="13" width="11.7109375" style="13" customWidth="1"/>
    <col min="14" max="14" width="14.28125" style="13" customWidth="1"/>
    <col min="15" max="19" width="9.140625" style="13" customWidth="1"/>
    <col min="20" max="16384" width="9.140625" style="1" customWidth="1"/>
  </cols>
  <sheetData>
    <row r="1" spans="1:14" s="13" customFormat="1" ht="33.75" customHeight="1">
      <c r="A1" s="285" t="s">
        <v>142</v>
      </c>
      <c r="B1" s="286"/>
      <c r="C1" s="286"/>
      <c r="D1" s="286"/>
      <c r="E1" s="286"/>
      <c r="F1" s="286"/>
      <c r="G1" s="286"/>
      <c r="H1" s="286"/>
      <c r="I1" s="286"/>
      <c r="J1" s="286"/>
      <c r="K1" s="286"/>
      <c r="L1" s="286"/>
      <c r="M1" s="286"/>
      <c r="N1" s="286"/>
    </row>
    <row r="2" spans="1:14" s="75" customFormat="1" ht="6.75" customHeight="1">
      <c r="A2" s="72"/>
      <c r="B2" s="72"/>
      <c r="C2" s="72"/>
      <c r="D2" s="72"/>
      <c r="E2" s="73"/>
      <c r="F2" s="74"/>
      <c r="G2" s="72"/>
      <c r="H2" s="72"/>
      <c r="I2" s="72"/>
      <c r="K2" s="72"/>
      <c r="L2" s="72"/>
      <c r="M2" s="72"/>
      <c r="N2" s="72"/>
    </row>
    <row r="3" spans="1:14" s="75" customFormat="1" ht="15" customHeight="1">
      <c r="A3" s="260" t="s">
        <v>279</v>
      </c>
      <c r="B3" s="257"/>
      <c r="C3" s="257"/>
      <c r="D3" s="257"/>
      <c r="E3" s="257"/>
      <c r="F3" s="248"/>
      <c r="G3" s="99"/>
      <c r="H3" s="76"/>
      <c r="I3" s="99"/>
      <c r="J3" s="76"/>
      <c r="K3" s="76"/>
      <c r="L3" s="76"/>
      <c r="M3" s="76"/>
      <c r="N3" s="76"/>
    </row>
    <row r="4" spans="1:14" s="13" customFormat="1" ht="30.75" customHeight="1">
      <c r="A4" s="287" t="s">
        <v>287</v>
      </c>
      <c r="B4" s="288"/>
      <c r="C4" s="288"/>
      <c r="D4" s="288"/>
      <c r="E4" s="288"/>
      <c r="F4" s="288"/>
      <c r="G4" s="288"/>
      <c r="H4" s="288"/>
      <c r="I4" s="288"/>
      <c r="J4" s="288"/>
      <c r="K4" s="288"/>
      <c r="L4" s="288"/>
      <c r="M4" s="288"/>
      <c r="N4" s="288"/>
    </row>
    <row r="5" spans="1:13" s="75" customFormat="1" ht="10.5" customHeight="1">
      <c r="A5" s="77"/>
      <c r="B5" s="78"/>
      <c r="C5" s="78"/>
      <c r="D5" s="78"/>
      <c r="E5" s="79"/>
      <c r="F5" s="80"/>
      <c r="G5" s="81"/>
      <c r="H5" s="79"/>
      <c r="I5" s="81"/>
      <c r="J5" s="79"/>
      <c r="K5" s="81"/>
      <c r="L5" s="79"/>
      <c r="M5" s="82"/>
    </row>
    <row r="6" spans="1:4" s="75" customFormat="1" ht="19.5" customHeight="1">
      <c r="A6" s="289" t="s">
        <v>25</v>
      </c>
      <c r="B6" s="290"/>
      <c r="C6" s="291"/>
      <c r="D6" s="261">
        <v>1</v>
      </c>
    </row>
    <row r="7" spans="1:14" s="14" customFormat="1" ht="30.75" customHeight="1">
      <c r="A7" s="83"/>
      <c r="B7" s="83"/>
      <c r="C7" s="83"/>
      <c r="D7" s="83"/>
      <c r="E7" s="83"/>
      <c r="F7" s="83"/>
      <c r="G7" s="83"/>
      <c r="H7" s="83"/>
      <c r="M7" s="284" t="s">
        <v>255</v>
      </c>
      <c r="N7" s="284"/>
    </row>
    <row r="8" spans="1:25" s="13" customFormat="1" ht="19.5" customHeight="1">
      <c r="A8" s="84" t="s">
        <v>143</v>
      </c>
      <c r="B8" s="85" t="s">
        <v>144</v>
      </c>
      <c r="C8" s="85" t="s">
        <v>145</v>
      </c>
      <c r="D8" s="85" t="s">
        <v>146</v>
      </c>
      <c r="E8" s="85" t="s">
        <v>147</v>
      </c>
      <c r="F8" s="85" t="s">
        <v>148</v>
      </c>
      <c r="G8" s="85" t="s">
        <v>149</v>
      </c>
      <c r="H8" s="85" t="s">
        <v>150</v>
      </c>
      <c r="I8" s="85" t="s">
        <v>151</v>
      </c>
      <c r="J8" s="85" t="s">
        <v>152</v>
      </c>
      <c r="K8" s="97" t="s">
        <v>153</v>
      </c>
      <c r="L8" s="85" t="s">
        <v>154</v>
      </c>
      <c r="M8" s="97" t="s">
        <v>155</v>
      </c>
      <c r="N8" s="97" t="s">
        <v>156</v>
      </c>
      <c r="Q8" s="75"/>
      <c r="R8" s="75"/>
      <c r="S8" s="75"/>
      <c r="T8" s="75"/>
      <c r="U8" s="75"/>
      <c r="V8" s="75"/>
      <c r="W8" s="75"/>
      <c r="X8" s="75"/>
      <c r="Y8" s="75"/>
    </row>
    <row r="9" spans="1:25" s="13" customFormat="1" ht="19.5" customHeight="1">
      <c r="A9" s="88" t="s">
        <v>158</v>
      </c>
      <c r="B9" s="90"/>
      <c r="C9" s="90"/>
      <c r="D9" s="90"/>
      <c r="E9" s="90"/>
      <c r="F9" s="90"/>
      <c r="G9" s="90"/>
      <c r="H9" s="90"/>
      <c r="I9" s="90"/>
      <c r="J9" s="90"/>
      <c r="K9" s="90"/>
      <c r="L9" s="90"/>
      <c r="M9" s="90"/>
      <c r="N9" s="196">
        <f>SUM(B9:M9)</f>
        <v>0</v>
      </c>
      <c r="Q9" s="75"/>
      <c r="R9" s="75"/>
      <c r="S9" s="75"/>
      <c r="T9" s="75"/>
      <c r="U9" s="75"/>
      <c r="V9" s="75"/>
      <c r="W9" s="75"/>
      <c r="X9" s="75"/>
      <c r="Y9" s="75"/>
    </row>
    <row r="10" spans="1:25" s="93" customFormat="1" ht="19.5" customHeight="1">
      <c r="A10" s="91" t="s">
        <v>157</v>
      </c>
      <c r="B10" s="92">
        <f>B9</f>
        <v>0</v>
      </c>
      <c r="C10" s="92">
        <f>SUM(B9:C9)</f>
        <v>0</v>
      </c>
      <c r="D10" s="92">
        <f>SUM(B9:D9)</f>
        <v>0</v>
      </c>
      <c r="E10" s="92">
        <f>SUM(B9:E9)</f>
        <v>0</v>
      </c>
      <c r="F10" s="92">
        <f>SUM(B9:F9)</f>
        <v>0</v>
      </c>
      <c r="G10" s="92">
        <f>SUM(B9:G9)</f>
        <v>0</v>
      </c>
      <c r="H10" s="92">
        <f>SUM(B9:H9)</f>
        <v>0</v>
      </c>
      <c r="I10" s="92">
        <f>SUM(B9:I9)</f>
        <v>0</v>
      </c>
      <c r="J10" s="92">
        <f>SUM(B9:J9)</f>
        <v>0</v>
      </c>
      <c r="K10" s="92">
        <f>SUM(B9:K9)</f>
        <v>0</v>
      </c>
      <c r="L10" s="92">
        <f>SUM(B9:L9)</f>
        <v>0</v>
      </c>
      <c r="M10" s="195">
        <f>SUM(B9:M9)</f>
        <v>0</v>
      </c>
      <c r="N10" s="259"/>
      <c r="Q10" s="75"/>
      <c r="R10" s="75"/>
      <c r="S10" s="75"/>
      <c r="T10" s="75"/>
      <c r="U10" s="75"/>
      <c r="V10" s="75"/>
      <c r="W10" s="75"/>
      <c r="X10" s="75"/>
      <c r="Y10" s="75"/>
    </row>
    <row r="11" spans="1:25" s="94" customFormat="1" ht="19.5" customHeight="1">
      <c r="A11" s="88" t="s">
        <v>285</v>
      </c>
      <c r="B11" s="266"/>
      <c r="C11" s="266"/>
      <c r="D11" s="266"/>
      <c r="E11" s="266"/>
      <c r="F11" s="266"/>
      <c r="G11" s="266"/>
      <c r="H11" s="266"/>
      <c r="I11" s="266"/>
      <c r="J11" s="266"/>
      <c r="K11" s="266"/>
      <c r="L11" s="266"/>
      <c r="M11" s="266"/>
      <c r="N11" s="267">
        <f>SUM(B11:M11)</f>
        <v>0</v>
      </c>
      <c r="Q11" s="75"/>
      <c r="R11" s="75"/>
      <c r="S11" s="75"/>
      <c r="T11" s="75"/>
      <c r="U11" s="75"/>
      <c r="V11" s="75"/>
      <c r="W11" s="75"/>
      <c r="X11" s="75"/>
      <c r="Y11" s="75"/>
    </row>
    <row r="12" spans="1:25" s="94" customFormat="1" ht="19.5" customHeight="1">
      <c r="A12" s="88" t="s">
        <v>286</v>
      </c>
      <c r="B12" s="268">
        <f>B11*$D$6</f>
        <v>0</v>
      </c>
      <c r="C12" s="265">
        <f>C11*$D$6</f>
        <v>0</v>
      </c>
      <c r="D12" s="268">
        <f aca="true" t="shared" si="0" ref="D12:M12">D11*$D$6</f>
        <v>0</v>
      </c>
      <c r="E12" s="268">
        <f t="shared" si="0"/>
        <v>0</v>
      </c>
      <c r="F12" s="268">
        <f t="shared" si="0"/>
        <v>0</v>
      </c>
      <c r="G12" s="268">
        <f t="shared" si="0"/>
        <v>0</v>
      </c>
      <c r="H12" s="268">
        <f t="shared" si="0"/>
        <v>0</v>
      </c>
      <c r="I12" s="268">
        <f t="shared" si="0"/>
        <v>0</v>
      </c>
      <c r="J12" s="268">
        <f t="shared" si="0"/>
        <v>0</v>
      </c>
      <c r="K12" s="268">
        <f t="shared" si="0"/>
        <v>0</v>
      </c>
      <c r="L12" s="268">
        <f t="shared" si="0"/>
        <v>0</v>
      </c>
      <c r="M12" s="269">
        <f t="shared" si="0"/>
        <v>0</v>
      </c>
      <c r="N12" s="267">
        <f>SUM(B12:M12)</f>
        <v>0</v>
      </c>
      <c r="Q12" s="75"/>
      <c r="R12" s="75"/>
      <c r="S12" s="75"/>
      <c r="T12" s="75"/>
      <c r="U12" s="75"/>
      <c r="V12" s="75"/>
      <c r="W12" s="75"/>
      <c r="X12" s="75"/>
      <c r="Y12" s="75"/>
    </row>
    <row r="13" spans="1:15" s="13" customFormat="1" ht="9.75" customHeight="1">
      <c r="A13" s="39"/>
      <c r="B13" s="292"/>
      <c r="C13" s="292"/>
      <c r="D13" s="292"/>
      <c r="E13" s="292"/>
      <c r="F13" s="293"/>
      <c r="G13" s="292"/>
      <c r="H13" s="292"/>
      <c r="I13" s="14"/>
      <c r="J13" s="14"/>
      <c r="K13" s="14"/>
      <c r="L13" s="39"/>
      <c r="M13" s="14"/>
      <c r="N13" s="14"/>
      <c r="O13" s="14"/>
    </row>
    <row r="14" spans="1:14" s="13" customFormat="1" ht="15" customHeight="1">
      <c r="A14" s="283"/>
      <c r="B14" s="95"/>
      <c r="C14" s="95"/>
      <c r="D14" s="95"/>
      <c r="E14" s="95"/>
      <c r="F14" s="95"/>
      <c r="G14" s="95"/>
      <c r="H14" s="95"/>
      <c r="I14" s="95"/>
      <c r="J14" s="95"/>
      <c r="K14" s="95"/>
      <c r="L14" s="95"/>
      <c r="M14" s="95"/>
      <c r="N14" s="95"/>
    </row>
    <row r="15" spans="1:14" s="13" customFormat="1" ht="18" customHeight="1">
      <c r="A15" s="283"/>
      <c r="B15" s="95"/>
      <c r="C15" s="95"/>
      <c r="D15" s="95"/>
      <c r="E15" s="95"/>
      <c r="F15" s="95"/>
      <c r="G15" s="95"/>
      <c r="H15" s="95"/>
      <c r="I15" s="95"/>
      <c r="J15" s="95"/>
      <c r="K15" s="95"/>
      <c r="L15" s="95"/>
      <c r="M15" s="95"/>
      <c r="N15" s="95"/>
    </row>
    <row r="16" spans="1:14" s="13" customFormat="1" ht="5.25" customHeight="1">
      <c r="A16" s="95"/>
      <c r="B16" s="95"/>
      <c r="C16" s="95"/>
      <c r="D16" s="95"/>
      <c r="E16" s="95"/>
      <c r="F16" s="95"/>
      <c r="G16" s="95"/>
      <c r="H16" s="95"/>
      <c r="I16" s="95"/>
      <c r="J16" s="95"/>
      <c r="K16" s="95"/>
      <c r="L16" s="95"/>
      <c r="M16" s="95"/>
      <c r="N16" s="95"/>
    </row>
    <row r="17" spans="2:8" s="13" customFormat="1" ht="2.25" customHeight="1">
      <c r="B17" s="282"/>
      <c r="C17" s="282"/>
      <c r="D17" s="282"/>
      <c r="E17" s="282"/>
      <c r="F17" s="282"/>
      <c r="G17" s="282"/>
      <c r="H17" s="282"/>
    </row>
  </sheetData>
  <sheetProtection password="DBAD" sheet="1" selectLockedCells="1"/>
  <mergeCells count="7">
    <mergeCell ref="B17:H17"/>
    <mergeCell ref="A14:A15"/>
    <mergeCell ref="M7:N7"/>
    <mergeCell ref="A1:N1"/>
    <mergeCell ref="A4:N4"/>
    <mergeCell ref="A6:C6"/>
    <mergeCell ref="B13:H13"/>
  </mergeCells>
  <conditionalFormatting sqref="A18:F18">
    <cfRule type="cellIs" priority="21" dxfId="27" operator="greaterThan" stopIfTrue="1">
      <formula>0</formula>
    </cfRule>
    <cfRule type="cellIs" priority="22" dxfId="28" operator="equal" stopIfTrue="1">
      <formula>0</formula>
    </cfRule>
  </conditionalFormatting>
  <hyperlinks>
    <hyperlink ref="M7" location="'Milk supply curve'!A1" display="Milk curve graph - click her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landscape" paperSize="9" scale="80" r:id="rId4"/>
  <ignoredErrors>
    <ignoredError sqref="E10" formulaRange="1"/>
  </ignoredErrors>
  <drawing r:id="rId3"/>
  <legacyDrawing r:id="rId2"/>
</worksheet>
</file>

<file path=xl/worksheets/sheet3.xml><?xml version="1.0" encoding="utf-8"?>
<worksheet xmlns="http://schemas.openxmlformats.org/spreadsheetml/2006/main" xmlns:r="http://schemas.openxmlformats.org/officeDocument/2006/relationships">
  <dimension ref="A1:AK54"/>
  <sheetViews>
    <sheetView showGridLines="0" showZeros="0" zoomScale="120" zoomScaleNormal="120" zoomScalePageLayoutView="0" workbookViewId="0" topLeftCell="A1">
      <selection activeCell="K8" sqref="K8:S8"/>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294"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6"/>
    </row>
    <row r="2" spans="1:27" ht="17.25" customHeight="1">
      <c r="A2" s="3" t="s">
        <v>12</v>
      </c>
      <c r="B2" s="368"/>
      <c r="C2" s="368"/>
      <c r="D2" s="368"/>
      <c r="E2" s="368"/>
      <c r="F2" s="368"/>
      <c r="G2" s="368"/>
      <c r="H2" s="368"/>
      <c r="I2" s="368"/>
      <c r="J2" s="368"/>
      <c r="K2" s="362" t="s">
        <v>13</v>
      </c>
      <c r="L2" s="362"/>
      <c r="M2" s="362"/>
      <c r="N2" s="369"/>
      <c r="O2" s="369"/>
      <c r="P2" s="369"/>
      <c r="Q2" s="369"/>
      <c r="R2" s="369"/>
      <c r="S2" s="369"/>
      <c r="T2" s="362" t="s">
        <v>14</v>
      </c>
      <c r="U2" s="362"/>
      <c r="V2" s="369"/>
      <c r="W2" s="369"/>
      <c r="X2" s="369"/>
      <c r="Y2" s="369"/>
      <c r="Z2" s="369"/>
      <c r="AA2" s="4"/>
    </row>
    <row r="3" spans="1:27" ht="17.25" customHeight="1">
      <c r="A3" s="5" t="s">
        <v>1</v>
      </c>
      <c r="B3" s="363">
        <f>E7</f>
        <v>0</v>
      </c>
      <c r="C3" s="363"/>
      <c r="D3" s="363"/>
      <c r="E3" s="363"/>
      <c r="F3" s="6" t="s">
        <v>15</v>
      </c>
      <c r="G3" s="271"/>
      <c r="H3" s="8" t="s">
        <v>16</v>
      </c>
      <c r="I3" s="7"/>
      <c r="J3" s="8" t="s">
        <v>17</v>
      </c>
      <c r="K3" s="364">
        <f>IF(G3=0,"",B3/G3)</f>
      </c>
      <c r="L3" s="364"/>
      <c r="M3" s="364"/>
      <c r="N3" s="365" t="s">
        <v>18</v>
      </c>
      <c r="O3" s="365"/>
      <c r="P3" s="365"/>
      <c r="Q3" s="366">
        <f>IF(I3=0,"",B3/I3)</f>
      </c>
      <c r="R3" s="366"/>
      <c r="S3" s="366"/>
      <c r="T3" s="366"/>
      <c r="U3" s="367" t="s">
        <v>19</v>
      </c>
      <c r="V3" s="367"/>
      <c r="W3" s="378">
        <f>IF(I3=0,"",G3/I3)</f>
      </c>
      <c r="X3" s="378"/>
      <c r="Y3" s="378"/>
      <c r="Z3" s="379" t="s">
        <v>20</v>
      </c>
      <c r="AA3" s="380"/>
    </row>
    <row r="4" spans="1:27"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row>
    <row r="5" spans="1:27" ht="15" customHeight="1">
      <c r="A5" s="382" t="s">
        <v>2</v>
      </c>
      <c r="B5" s="383"/>
      <c r="C5" s="383"/>
      <c r="D5" s="383"/>
      <c r="E5" s="383"/>
      <c r="F5" s="383"/>
      <c r="G5" s="383"/>
      <c r="H5" s="383"/>
      <c r="I5" s="383"/>
      <c r="J5" s="384"/>
      <c r="K5" s="385" t="s">
        <v>21</v>
      </c>
      <c r="L5" s="385"/>
      <c r="M5" s="385"/>
      <c r="N5" s="385"/>
      <c r="O5" s="385"/>
      <c r="P5" s="385"/>
      <c r="Q5" s="385"/>
      <c r="R5" s="385"/>
      <c r="S5" s="385"/>
      <c r="T5" s="386" t="s">
        <v>22</v>
      </c>
      <c r="U5" s="385"/>
      <c r="V5" s="385"/>
      <c r="W5" s="386" t="s">
        <v>23</v>
      </c>
      <c r="X5" s="385"/>
      <c r="Y5" s="385"/>
      <c r="Z5" s="386" t="s">
        <v>24</v>
      </c>
      <c r="AA5" s="387"/>
    </row>
    <row r="6" spans="1:27" ht="15" customHeight="1">
      <c r="A6" s="9" t="s">
        <v>3</v>
      </c>
      <c r="B6" s="10"/>
      <c r="C6" s="10"/>
      <c r="D6" s="10"/>
      <c r="E6" s="356" t="s">
        <v>25</v>
      </c>
      <c r="F6" s="356"/>
      <c r="G6" s="356"/>
      <c r="H6" s="356"/>
      <c r="I6" s="356"/>
      <c r="J6" s="270">
        <f>'Step 1 - Milk Income'!D6</f>
        <v>1</v>
      </c>
      <c r="K6" s="355"/>
      <c r="L6" s="355"/>
      <c r="M6" s="355"/>
      <c r="N6" s="355"/>
      <c r="O6" s="355"/>
      <c r="P6" s="355"/>
      <c r="Q6" s="355"/>
      <c r="R6" s="355"/>
      <c r="S6" s="355"/>
      <c r="T6" s="10"/>
      <c r="U6" s="10"/>
      <c r="V6" s="10"/>
      <c r="W6" s="10"/>
      <c r="X6" s="10"/>
      <c r="Y6" s="10"/>
      <c r="Z6" s="10"/>
      <c r="AA6" s="11"/>
    </row>
    <row r="7" spans="1:27" ht="15" customHeight="1">
      <c r="A7" s="376" t="s">
        <v>268</v>
      </c>
      <c r="B7" s="377"/>
      <c r="C7" s="377"/>
      <c r="D7" s="377"/>
      <c r="E7" s="371">
        <f>'Step 1 - Milk Income'!N9</f>
        <v>0</v>
      </c>
      <c r="F7" s="371"/>
      <c r="G7" s="12" t="s">
        <v>26</v>
      </c>
      <c r="H7" s="372" t="e">
        <f>'Step 1 - Milk Income'!N12/'Step 1 - Milk Income'!N9</f>
        <v>#DIV/0!</v>
      </c>
      <c r="I7" s="372"/>
      <c r="J7" s="16" t="s">
        <v>27</v>
      </c>
      <c r="K7" s="373">
        <f>'Step 1 - Milk Income'!N12</f>
        <v>0</v>
      </c>
      <c r="L7" s="374"/>
      <c r="M7" s="374"/>
      <c r="N7" s="374"/>
      <c r="O7" s="374"/>
      <c r="P7" s="374"/>
      <c r="Q7" s="374"/>
      <c r="R7" s="374"/>
      <c r="S7" s="375"/>
      <c r="T7" s="359">
        <f>IF($B$3=0,"",K7/$B$3)</f>
      </c>
      <c r="U7" s="360"/>
      <c r="V7" s="360"/>
      <c r="W7" s="357">
        <f>IF($G$3=0,"",K7/$G$3)</f>
      </c>
      <c r="X7" s="361"/>
      <c r="Y7" s="361"/>
      <c r="Z7" s="357">
        <f>IF($I$3=0,"",K7/$I$3)</f>
      </c>
      <c r="AA7" s="358"/>
    </row>
    <row r="8" spans="1:27" ht="15" customHeight="1">
      <c r="A8" s="320" t="s">
        <v>28</v>
      </c>
      <c r="B8" s="321"/>
      <c r="C8" s="321"/>
      <c r="D8" s="321"/>
      <c r="E8" s="370"/>
      <c r="F8" s="370"/>
      <c r="G8" s="321"/>
      <c r="H8" s="370"/>
      <c r="I8" s="370"/>
      <c r="J8" s="322"/>
      <c r="K8" s="324"/>
      <c r="L8" s="325"/>
      <c r="M8" s="325"/>
      <c r="N8" s="325"/>
      <c r="O8" s="325"/>
      <c r="P8" s="325"/>
      <c r="Q8" s="325"/>
      <c r="R8" s="325"/>
      <c r="S8" s="325"/>
      <c r="T8" s="359">
        <f>IF($B$3=0,"",K8/$B$3)</f>
      </c>
      <c r="U8" s="360"/>
      <c r="V8" s="360"/>
      <c r="W8" s="357">
        <f>IF($G$3=0,"",K8/$G$3)</f>
      </c>
      <c r="X8" s="361"/>
      <c r="Y8" s="361"/>
      <c r="Z8" s="357">
        <f>IF($I$3=0,"",K8/$I$3)</f>
      </c>
      <c r="AA8" s="358"/>
    </row>
    <row r="9" spans="1:27" s="13" customFormat="1" ht="15" customHeight="1">
      <c r="A9" s="339" t="s">
        <v>232</v>
      </c>
      <c r="B9" s="340"/>
      <c r="C9" s="340"/>
      <c r="D9" s="340"/>
      <c r="E9" s="341"/>
      <c r="F9" s="341"/>
      <c r="G9" s="340"/>
      <c r="H9" s="341"/>
      <c r="I9" s="341"/>
      <c r="J9" s="342"/>
      <c r="K9" s="324"/>
      <c r="L9" s="325"/>
      <c r="M9" s="325"/>
      <c r="N9" s="325"/>
      <c r="O9" s="325"/>
      <c r="P9" s="325"/>
      <c r="Q9" s="325"/>
      <c r="R9" s="325"/>
      <c r="S9" s="325"/>
      <c r="T9" s="359">
        <f>IF($B$3=0,"",K9/$B$3)</f>
      </c>
      <c r="U9" s="360"/>
      <c r="V9" s="360"/>
      <c r="W9" s="357">
        <f>IF($G$3=0,"",K9/$G$3)</f>
      </c>
      <c r="X9" s="361"/>
      <c r="Y9" s="361"/>
      <c r="Z9" s="357">
        <f>IF($I$3=0,"",K9/$I$3)</f>
      </c>
      <c r="AA9" s="358"/>
    </row>
    <row r="10" spans="1:37" ht="15" customHeight="1">
      <c r="A10" s="339" t="s">
        <v>288</v>
      </c>
      <c r="B10" s="340"/>
      <c r="C10" s="340"/>
      <c r="D10" s="340"/>
      <c r="E10" s="341"/>
      <c r="F10" s="341"/>
      <c r="G10" s="340"/>
      <c r="H10" s="341"/>
      <c r="I10" s="341"/>
      <c r="J10" s="342"/>
      <c r="K10" s="324"/>
      <c r="L10" s="325"/>
      <c r="M10" s="325"/>
      <c r="N10" s="325"/>
      <c r="O10" s="325"/>
      <c r="P10" s="325"/>
      <c r="Q10" s="325"/>
      <c r="R10" s="325"/>
      <c r="S10" s="325"/>
      <c r="T10" s="359">
        <f>IF($B$3=0,"",K10/$B$3)</f>
      </c>
      <c r="U10" s="360"/>
      <c r="V10" s="360"/>
      <c r="W10" s="357">
        <f>IF($G$3=0,"",K10/$G$3)</f>
      </c>
      <c r="X10" s="361"/>
      <c r="Y10" s="361"/>
      <c r="Z10" s="357">
        <f>IF($I$3=0,"",K10/$I$3)</f>
      </c>
      <c r="AA10" s="358"/>
      <c r="AB10" s="13"/>
      <c r="AC10" s="13"/>
      <c r="AD10" s="13"/>
      <c r="AE10" s="13"/>
      <c r="AF10" s="13"/>
      <c r="AG10" s="13"/>
      <c r="AH10" s="13"/>
      <c r="AI10" s="13"/>
      <c r="AJ10" s="13"/>
      <c r="AK10" s="13"/>
    </row>
    <row r="11" spans="1:37" ht="15" customHeight="1">
      <c r="A11" s="327" t="s">
        <v>4</v>
      </c>
      <c r="B11" s="328"/>
      <c r="C11" s="328"/>
      <c r="D11" s="328"/>
      <c r="E11" s="328"/>
      <c r="F11" s="328"/>
      <c r="G11" s="328"/>
      <c r="H11" s="328"/>
      <c r="I11" s="328"/>
      <c r="J11" s="328"/>
      <c r="K11" s="330">
        <f>SUM(K7:K10)</f>
        <v>0</v>
      </c>
      <c r="L11" s="330"/>
      <c r="M11" s="330"/>
      <c r="N11" s="330"/>
      <c r="O11" s="330"/>
      <c r="P11" s="330"/>
      <c r="Q11" s="330"/>
      <c r="R11" s="330"/>
      <c r="S11" s="330"/>
      <c r="T11" s="333">
        <f>SUM(T7:T10)</f>
        <v>0</v>
      </c>
      <c r="U11" s="333"/>
      <c r="V11" s="333"/>
      <c r="W11" s="335">
        <f>SUM(W7:W10)</f>
        <v>0</v>
      </c>
      <c r="X11" s="335"/>
      <c r="Y11" s="335"/>
      <c r="Z11" s="335">
        <f>SUM(Z7:Z10)</f>
        <v>0</v>
      </c>
      <c r="AA11" s="336"/>
      <c r="AB11" s="13"/>
      <c r="AC11" s="13"/>
      <c r="AD11" s="13"/>
      <c r="AE11" s="13"/>
      <c r="AF11" s="13"/>
      <c r="AG11" s="13"/>
      <c r="AH11" s="13"/>
      <c r="AI11" s="13"/>
      <c r="AJ11" s="13"/>
      <c r="AK11" s="13"/>
    </row>
    <row r="12" spans="1:37" ht="15" customHeight="1">
      <c r="A12" s="339" t="s">
        <v>231</v>
      </c>
      <c r="B12" s="340"/>
      <c r="C12" s="340"/>
      <c r="D12" s="340"/>
      <c r="E12" s="341"/>
      <c r="F12" s="341"/>
      <c r="G12" s="340"/>
      <c r="H12" s="341"/>
      <c r="I12" s="341"/>
      <c r="J12" s="342"/>
      <c r="K12" s="343"/>
      <c r="L12" s="344"/>
      <c r="M12" s="344"/>
      <c r="N12" s="344"/>
      <c r="O12" s="344"/>
      <c r="P12" s="344"/>
      <c r="Q12" s="344"/>
      <c r="R12" s="344"/>
      <c r="S12" s="345"/>
      <c r="T12" s="346">
        <f>IF($B$3=0,"",K12/$B$3)</f>
      </c>
      <c r="U12" s="347"/>
      <c r="V12" s="348"/>
      <c r="W12" s="349">
        <f>IF($G$3=0,"",K12/$G$3)</f>
      </c>
      <c r="X12" s="350"/>
      <c r="Y12" s="351"/>
      <c r="Z12" s="349">
        <f>IF($I$3=0,"",K12/$I$3)</f>
      </c>
      <c r="AA12" s="351"/>
      <c r="AB12" s="13"/>
      <c r="AC12" s="13"/>
      <c r="AD12" s="13"/>
      <c r="AE12" s="13"/>
      <c r="AF12" s="13"/>
      <c r="AG12" s="13"/>
      <c r="AH12" s="13"/>
      <c r="AI12" s="13"/>
      <c r="AJ12" s="13"/>
      <c r="AK12" s="13"/>
    </row>
    <row r="13" spans="1:37" ht="15" customHeight="1">
      <c r="A13" s="339" t="s">
        <v>234</v>
      </c>
      <c r="B13" s="340"/>
      <c r="C13" s="340"/>
      <c r="D13" s="340"/>
      <c r="E13" s="341"/>
      <c r="F13" s="341"/>
      <c r="G13" s="340"/>
      <c r="H13" s="341"/>
      <c r="I13" s="341"/>
      <c r="J13" s="342"/>
      <c r="K13" s="352"/>
      <c r="L13" s="353"/>
      <c r="M13" s="353"/>
      <c r="N13" s="353"/>
      <c r="O13" s="353"/>
      <c r="P13" s="353"/>
      <c r="Q13" s="353"/>
      <c r="R13" s="353"/>
      <c r="S13" s="354"/>
      <c r="T13" s="346">
        <f>IF($B$3=0,"",K13/$B$3)</f>
      </c>
      <c r="U13" s="347"/>
      <c r="V13" s="348"/>
      <c r="W13" s="349">
        <f>IF($G$3=0,"",K13/$G$3)</f>
      </c>
      <c r="X13" s="350"/>
      <c r="Y13" s="351"/>
      <c r="Z13" s="349">
        <f>IF($I$3=0,"",K13/$I$3)</f>
      </c>
      <c r="AA13" s="351"/>
      <c r="AB13" s="13"/>
      <c r="AC13" s="13"/>
      <c r="AD13" s="13"/>
      <c r="AE13" s="13"/>
      <c r="AF13" s="13"/>
      <c r="AG13" s="13"/>
      <c r="AH13" s="13"/>
      <c r="AI13" s="13"/>
      <c r="AJ13" s="13"/>
      <c r="AK13" s="13"/>
    </row>
    <row r="14" spans="1:37" ht="15" customHeight="1">
      <c r="A14" s="327" t="s">
        <v>5</v>
      </c>
      <c r="B14" s="328"/>
      <c r="C14" s="328"/>
      <c r="D14" s="328"/>
      <c r="E14" s="328"/>
      <c r="F14" s="328"/>
      <c r="G14" s="328"/>
      <c r="H14" s="328"/>
      <c r="I14" s="328"/>
      <c r="J14" s="328"/>
      <c r="K14" s="329">
        <f>SUM(K11:K13)</f>
        <v>0</v>
      </c>
      <c r="L14" s="330"/>
      <c r="M14" s="330"/>
      <c r="N14" s="330"/>
      <c r="O14" s="330"/>
      <c r="P14" s="330"/>
      <c r="Q14" s="330"/>
      <c r="R14" s="330"/>
      <c r="S14" s="331"/>
      <c r="T14" s="332">
        <f>SUM(T11:T13)</f>
        <v>0</v>
      </c>
      <c r="U14" s="333"/>
      <c r="V14" s="333"/>
      <c r="W14" s="334">
        <f>SUM(W11:W13)</f>
        <v>0</v>
      </c>
      <c r="X14" s="335"/>
      <c r="Y14" s="335"/>
      <c r="Z14" s="334">
        <f>SUM(Z11:Z13)</f>
        <v>0</v>
      </c>
      <c r="AA14" s="336"/>
      <c r="AB14" s="13"/>
      <c r="AC14" s="13"/>
      <c r="AD14" s="13"/>
      <c r="AE14" s="13"/>
      <c r="AF14" s="13"/>
      <c r="AG14" s="13"/>
      <c r="AH14" s="13"/>
      <c r="AI14" s="13"/>
      <c r="AJ14" s="13"/>
      <c r="AK14" s="13"/>
    </row>
    <row r="15" spans="1:37" s="14" customFormat="1" ht="20.25" customHeight="1">
      <c r="A15" s="388" t="s">
        <v>57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13"/>
      <c r="AC15" s="13"/>
      <c r="AD15" s="13"/>
      <c r="AE15" s="13"/>
      <c r="AF15" s="13"/>
      <c r="AG15" s="13"/>
      <c r="AH15" s="13"/>
      <c r="AI15" s="13"/>
      <c r="AJ15" s="13"/>
      <c r="AK15" s="13"/>
    </row>
    <row r="16" spans="1:37" ht="15" customHeight="1">
      <c r="A16" s="337" t="s">
        <v>6</v>
      </c>
      <c r="B16" s="337"/>
      <c r="C16" s="337"/>
      <c r="D16" s="337"/>
      <c r="E16" s="337"/>
      <c r="F16" s="337"/>
      <c r="G16" s="337"/>
      <c r="H16" s="337"/>
      <c r="I16" s="337"/>
      <c r="J16" s="337"/>
      <c r="K16" s="338" t="s">
        <v>21</v>
      </c>
      <c r="L16" s="338"/>
      <c r="M16" s="338"/>
      <c r="N16" s="338"/>
      <c r="O16" s="338"/>
      <c r="P16" s="338"/>
      <c r="Q16" s="338"/>
      <c r="R16" s="338"/>
      <c r="S16" s="338"/>
      <c r="T16" s="338" t="s">
        <v>48</v>
      </c>
      <c r="U16" s="338"/>
      <c r="V16" s="338"/>
      <c r="W16" s="338" t="s">
        <v>23</v>
      </c>
      <c r="X16" s="338"/>
      <c r="Y16" s="338"/>
      <c r="Z16" s="338" t="s">
        <v>24</v>
      </c>
      <c r="AA16" s="338"/>
      <c r="AB16" s="13"/>
      <c r="AC16" s="13"/>
      <c r="AD16" s="13"/>
      <c r="AE16" s="13"/>
      <c r="AF16" s="13"/>
      <c r="AG16" s="13"/>
      <c r="AH16" s="13"/>
      <c r="AI16" s="13"/>
      <c r="AJ16" s="13"/>
      <c r="AK16" s="13"/>
    </row>
    <row r="17" spans="1:27" s="13" customFormat="1" ht="15" customHeight="1">
      <c r="A17" s="320" t="s">
        <v>29</v>
      </c>
      <c r="B17" s="321"/>
      <c r="C17" s="321"/>
      <c r="D17" s="321"/>
      <c r="E17" s="370"/>
      <c r="F17" s="370"/>
      <c r="G17" s="321"/>
      <c r="H17" s="370"/>
      <c r="I17" s="370"/>
      <c r="J17" s="322"/>
      <c r="K17" s="324"/>
      <c r="L17" s="325"/>
      <c r="M17" s="325"/>
      <c r="N17" s="325"/>
      <c r="O17" s="325"/>
      <c r="P17" s="325"/>
      <c r="Q17" s="325"/>
      <c r="R17" s="325"/>
      <c r="S17" s="326"/>
      <c r="T17" s="318">
        <f>IF($B$3=0,"",K17/$B$3)</f>
      </c>
      <c r="U17" s="318"/>
      <c r="V17" s="318"/>
      <c r="W17" s="319">
        <f>IF($G$3=0,"",K17/$G$3)</f>
      </c>
      <c r="X17" s="319"/>
      <c r="Y17" s="319"/>
      <c r="Z17" s="319">
        <f>IF($I$3=0,"",K17/$I$3)</f>
      </c>
      <c r="AA17" s="319"/>
    </row>
    <row r="18" spans="1:37" ht="15" customHeight="1">
      <c r="A18" s="320" t="s">
        <v>30</v>
      </c>
      <c r="B18" s="321"/>
      <c r="C18" s="321"/>
      <c r="D18" s="321"/>
      <c r="E18" s="370"/>
      <c r="F18" s="370"/>
      <c r="G18" s="321"/>
      <c r="H18" s="370"/>
      <c r="I18" s="370"/>
      <c r="J18" s="322"/>
      <c r="K18" s="324"/>
      <c r="L18" s="325"/>
      <c r="M18" s="325"/>
      <c r="N18" s="325"/>
      <c r="O18" s="325"/>
      <c r="P18" s="325"/>
      <c r="Q18" s="325"/>
      <c r="R18" s="325"/>
      <c r="S18" s="326"/>
      <c r="T18" s="318">
        <f aca="true" t="shared" si="0" ref="T18:T37">IF($B$3=0,"",K18/$B$3)</f>
      </c>
      <c r="U18" s="318"/>
      <c r="V18" s="318"/>
      <c r="W18" s="319">
        <f aca="true" t="shared" si="1" ref="W18:W37">IF($G$3=0,"",K18/$G$3)</f>
      </c>
      <c r="X18" s="319"/>
      <c r="Y18" s="319"/>
      <c r="Z18" s="319">
        <f aca="true" t="shared" si="2" ref="Z18:Z36">IF($I$3=0,"",K18/$I$3)</f>
      </c>
      <c r="AA18" s="319"/>
      <c r="AB18" s="13"/>
      <c r="AC18" s="13"/>
      <c r="AD18" s="13"/>
      <c r="AE18" s="13"/>
      <c r="AF18" s="13"/>
      <c r="AG18" s="13"/>
      <c r="AH18" s="13"/>
      <c r="AI18" s="13"/>
      <c r="AJ18" s="13"/>
      <c r="AK18" s="13"/>
    </row>
    <row r="19" spans="1:37" ht="15" customHeight="1">
      <c r="A19" s="320" t="s">
        <v>31</v>
      </c>
      <c r="B19" s="321"/>
      <c r="C19" s="321"/>
      <c r="D19" s="321"/>
      <c r="E19" s="370"/>
      <c r="F19" s="370"/>
      <c r="G19" s="321"/>
      <c r="H19" s="370"/>
      <c r="I19" s="370"/>
      <c r="J19" s="322"/>
      <c r="K19" s="324"/>
      <c r="L19" s="325"/>
      <c r="M19" s="325"/>
      <c r="N19" s="325"/>
      <c r="O19" s="325"/>
      <c r="P19" s="325"/>
      <c r="Q19" s="325"/>
      <c r="R19" s="325"/>
      <c r="S19" s="326"/>
      <c r="T19" s="318">
        <f t="shared" si="0"/>
      </c>
      <c r="U19" s="318"/>
      <c r="V19" s="318"/>
      <c r="W19" s="319">
        <f t="shared" si="1"/>
      </c>
      <c r="X19" s="319"/>
      <c r="Y19" s="319"/>
      <c r="Z19" s="319">
        <f t="shared" si="2"/>
      </c>
      <c r="AA19" s="319"/>
      <c r="AB19" s="13"/>
      <c r="AC19" s="13"/>
      <c r="AD19" s="13"/>
      <c r="AE19" s="13"/>
      <c r="AF19" s="13"/>
      <c r="AG19" s="13"/>
      <c r="AH19" s="13"/>
      <c r="AI19" s="13"/>
      <c r="AJ19" s="13"/>
      <c r="AK19" s="13"/>
    </row>
    <row r="20" spans="1:37" ht="15" customHeight="1">
      <c r="A20" s="320" t="s">
        <v>7</v>
      </c>
      <c r="B20" s="321"/>
      <c r="C20" s="321"/>
      <c r="D20" s="321"/>
      <c r="E20" s="370"/>
      <c r="F20" s="370"/>
      <c r="G20" s="321"/>
      <c r="H20" s="370"/>
      <c r="I20" s="370"/>
      <c r="J20" s="322"/>
      <c r="K20" s="317"/>
      <c r="L20" s="317"/>
      <c r="M20" s="317"/>
      <c r="N20" s="317"/>
      <c r="O20" s="317"/>
      <c r="P20" s="317"/>
      <c r="Q20" s="317"/>
      <c r="R20" s="317"/>
      <c r="S20" s="317"/>
      <c r="T20" s="318">
        <f t="shared" si="0"/>
      </c>
      <c r="U20" s="318"/>
      <c r="V20" s="318"/>
      <c r="W20" s="319">
        <f t="shared" si="1"/>
      </c>
      <c r="X20" s="319"/>
      <c r="Y20" s="319"/>
      <c r="Z20" s="319">
        <f t="shared" si="2"/>
      </c>
      <c r="AA20" s="319"/>
      <c r="AB20" s="13"/>
      <c r="AC20" s="13"/>
      <c r="AD20" s="13"/>
      <c r="AE20" s="13"/>
      <c r="AF20" s="13"/>
      <c r="AG20" s="13"/>
      <c r="AH20" s="13"/>
      <c r="AI20" s="13"/>
      <c r="AJ20" s="13"/>
      <c r="AK20" s="13"/>
    </row>
    <row r="21" spans="1:37" ht="15" customHeight="1">
      <c r="A21" s="320" t="s">
        <v>32</v>
      </c>
      <c r="B21" s="321"/>
      <c r="C21" s="321"/>
      <c r="D21" s="321"/>
      <c r="E21" s="370"/>
      <c r="F21" s="370"/>
      <c r="G21" s="321"/>
      <c r="H21" s="370"/>
      <c r="I21" s="370"/>
      <c r="J21" s="322"/>
      <c r="K21" s="317"/>
      <c r="L21" s="317"/>
      <c r="M21" s="317"/>
      <c r="N21" s="317"/>
      <c r="O21" s="317"/>
      <c r="P21" s="317"/>
      <c r="Q21" s="317"/>
      <c r="R21" s="317"/>
      <c r="S21" s="317"/>
      <c r="T21" s="318">
        <f t="shared" si="0"/>
      </c>
      <c r="U21" s="318"/>
      <c r="V21" s="318"/>
      <c r="W21" s="319">
        <f t="shared" si="1"/>
      </c>
      <c r="X21" s="319"/>
      <c r="Y21" s="319"/>
      <c r="Z21" s="319">
        <f t="shared" si="2"/>
      </c>
      <c r="AA21" s="319"/>
      <c r="AB21" s="13"/>
      <c r="AC21" s="13"/>
      <c r="AD21" s="13"/>
      <c r="AE21" s="13"/>
      <c r="AF21" s="13"/>
      <c r="AG21" s="13"/>
      <c r="AH21" s="13"/>
      <c r="AI21" s="13"/>
      <c r="AJ21" s="13"/>
      <c r="AK21" s="13"/>
    </row>
    <row r="22" spans="1:37" ht="15" customHeight="1">
      <c r="A22" s="320" t="s">
        <v>49</v>
      </c>
      <c r="B22" s="321"/>
      <c r="C22" s="321"/>
      <c r="D22" s="321"/>
      <c r="E22" s="370"/>
      <c r="F22" s="370"/>
      <c r="G22" s="321"/>
      <c r="H22" s="370"/>
      <c r="I22" s="370"/>
      <c r="J22" s="322"/>
      <c r="K22" s="317"/>
      <c r="L22" s="317"/>
      <c r="M22" s="317"/>
      <c r="N22" s="317"/>
      <c r="O22" s="317"/>
      <c r="P22" s="317"/>
      <c r="Q22" s="317"/>
      <c r="R22" s="317"/>
      <c r="S22" s="317"/>
      <c r="T22" s="318">
        <f t="shared" si="0"/>
      </c>
      <c r="U22" s="318"/>
      <c r="V22" s="318"/>
      <c r="W22" s="319">
        <f t="shared" si="1"/>
      </c>
      <c r="X22" s="319"/>
      <c r="Y22" s="319"/>
      <c r="Z22" s="319">
        <f t="shared" si="2"/>
      </c>
      <c r="AA22" s="319"/>
      <c r="AB22" s="13"/>
      <c r="AC22" s="13"/>
      <c r="AD22" s="13"/>
      <c r="AE22" s="13"/>
      <c r="AF22" s="13"/>
      <c r="AG22" s="13"/>
      <c r="AH22" s="13"/>
      <c r="AI22" s="13"/>
      <c r="AJ22" s="13"/>
      <c r="AK22" s="13"/>
    </row>
    <row r="23" spans="1:37" ht="15" customHeight="1">
      <c r="A23" s="320" t="s">
        <v>33</v>
      </c>
      <c r="B23" s="321"/>
      <c r="C23" s="321"/>
      <c r="D23" s="321"/>
      <c r="E23" s="370"/>
      <c r="F23" s="370"/>
      <c r="G23" s="321"/>
      <c r="H23" s="370"/>
      <c r="I23" s="370"/>
      <c r="J23" s="322"/>
      <c r="K23" s="317"/>
      <c r="L23" s="317"/>
      <c r="M23" s="317"/>
      <c r="N23" s="317"/>
      <c r="O23" s="317"/>
      <c r="P23" s="317"/>
      <c r="Q23" s="317"/>
      <c r="R23" s="317"/>
      <c r="S23" s="317"/>
      <c r="T23" s="318">
        <f t="shared" si="0"/>
      </c>
      <c r="U23" s="318"/>
      <c r="V23" s="318"/>
      <c r="W23" s="319">
        <f t="shared" si="1"/>
      </c>
      <c r="X23" s="319"/>
      <c r="Y23" s="319"/>
      <c r="Z23" s="319">
        <f t="shared" si="2"/>
      </c>
      <c r="AA23" s="319"/>
      <c r="AB23" s="13"/>
      <c r="AC23" s="13"/>
      <c r="AD23" s="13"/>
      <c r="AE23" s="13"/>
      <c r="AF23" s="13"/>
      <c r="AG23" s="13"/>
      <c r="AH23" s="13"/>
      <c r="AI23" s="13"/>
      <c r="AJ23" s="13"/>
      <c r="AK23" s="13"/>
    </row>
    <row r="24" spans="1:27" ht="15" customHeight="1">
      <c r="A24" s="320" t="s">
        <v>8</v>
      </c>
      <c r="B24" s="321"/>
      <c r="C24" s="321"/>
      <c r="D24" s="321"/>
      <c r="E24" s="370"/>
      <c r="F24" s="370"/>
      <c r="G24" s="321"/>
      <c r="H24" s="370"/>
      <c r="I24" s="370"/>
      <c r="J24" s="322"/>
      <c r="K24" s="317"/>
      <c r="L24" s="317"/>
      <c r="M24" s="317"/>
      <c r="N24" s="317"/>
      <c r="O24" s="317"/>
      <c r="P24" s="317"/>
      <c r="Q24" s="317"/>
      <c r="R24" s="317"/>
      <c r="S24" s="317"/>
      <c r="T24" s="318">
        <f t="shared" si="0"/>
      </c>
      <c r="U24" s="318"/>
      <c r="V24" s="318"/>
      <c r="W24" s="319">
        <f t="shared" si="1"/>
      </c>
      <c r="X24" s="319"/>
      <c r="Y24" s="319"/>
      <c r="Z24" s="319">
        <f t="shared" si="2"/>
      </c>
      <c r="AA24" s="319"/>
    </row>
    <row r="25" spans="1:27" ht="15" customHeight="1">
      <c r="A25" s="320" t="s">
        <v>9</v>
      </c>
      <c r="B25" s="321"/>
      <c r="C25" s="321"/>
      <c r="D25" s="321"/>
      <c r="E25" s="370"/>
      <c r="F25" s="370"/>
      <c r="G25" s="321"/>
      <c r="H25" s="370"/>
      <c r="I25" s="370"/>
      <c r="J25" s="322"/>
      <c r="K25" s="317"/>
      <c r="L25" s="317"/>
      <c r="M25" s="317"/>
      <c r="N25" s="317"/>
      <c r="O25" s="317"/>
      <c r="P25" s="317"/>
      <c r="Q25" s="317"/>
      <c r="R25" s="317"/>
      <c r="S25" s="317"/>
      <c r="T25" s="318">
        <f t="shared" si="0"/>
      </c>
      <c r="U25" s="318"/>
      <c r="V25" s="318"/>
      <c r="W25" s="319">
        <f t="shared" si="1"/>
      </c>
      <c r="X25" s="319"/>
      <c r="Y25" s="319"/>
      <c r="Z25" s="319">
        <f t="shared" si="2"/>
      </c>
      <c r="AA25" s="319"/>
    </row>
    <row r="26" spans="1:27" ht="15" customHeight="1">
      <c r="A26" s="320" t="s">
        <v>10</v>
      </c>
      <c r="B26" s="321"/>
      <c r="C26" s="321"/>
      <c r="D26" s="321"/>
      <c r="E26" s="370"/>
      <c r="F26" s="370"/>
      <c r="G26" s="321"/>
      <c r="H26" s="370"/>
      <c r="I26" s="370"/>
      <c r="J26" s="322"/>
      <c r="K26" s="317"/>
      <c r="L26" s="317"/>
      <c r="M26" s="317"/>
      <c r="N26" s="317"/>
      <c r="O26" s="317"/>
      <c r="P26" s="317"/>
      <c r="Q26" s="317"/>
      <c r="R26" s="317"/>
      <c r="S26" s="317"/>
      <c r="T26" s="318">
        <f t="shared" si="0"/>
      </c>
      <c r="U26" s="318"/>
      <c r="V26" s="318"/>
      <c r="W26" s="319">
        <f t="shared" si="1"/>
      </c>
      <c r="X26" s="319"/>
      <c r="Y26" s="319"/>
      <c r="Z26" s="319">
        <f t="shared" si="2"/>
      </c>
      <c r="AA26" s="319"/>
    </row>
    <row r="27" spans="1:27" ht="15" customHeight="1">
      <c r="A27" s="320" t="s">
        <v>50</v>
      </c>
      <c r="B27" s="321"/>
      <c r="C27" s="321"/>
      <c r="D27" s="321"/>
      <c r="E27" s="370"/>
      <c r="F27" s="370"/>
      <c r="G27" s="321"/>
      <c r="H27" s="370"/>
      <c r="I27" s="370"/>
      <c r="J27" s="322"/>
      <c r="K27" s="317"/>
      <c r="L27" s="317"/>
      <c r="M27" s="317"/>
      <c r="N27" s="317"/>
      <c r="O27" s="317"/>
      <c r="P27" s="317"/>
      <c r="Q27" s="317"/>
      <c r="R27" s="317"/>
      <c r="S27" s="317"/>
      <c r="T27" s="318">
        <f t="shared" si="0"/>
      </c>
      <c r="U27" s="318"/>
      <c r="V27" s="318"/>
      <c r="W27" s="319">
        <f t="shared" si="1"/>
      </c>
      <c r="X27" s="319"/>
      <c r="Y27" s="319"/>
      <c r="Z27" s="319">
        <f t="shared" si="2"/>
      </c>
      <c r="AA27" s="319"/>
    </row>
    <row r="28" spans="1:27" ht="15" customHeight="1">
      <c r="A28" s="320" t="s">
        <v>11</v>
      </c>
      <c r="B28" s="321"/>
      <c r="C28" s="321"/>
      <c r="D28" s="321"/>
      <c r="E28" s="370"/>
      <c r="F28" s="370"/>
      <c r="G28" s="321"/>
      <c r="H28" s="370"/>
      <c r="I28" s="370"/>
      <c r="J28" s="322"/>
      <c r="K28" s="317"/>
      <c r="L28" s="317"/>
      <c r="M28" s="317"/>
      <c r="N28" s="317"/>
      <c r="O28" s="317"/>
      <c r="P28" s="317"/>
      <c r="Q28" s="317"/>
      <c r="R28" s="317"/>
      <c r="S28" s="317"/>
      <c r="T28" s="318">
        <f t="shared" si="0"/>
      </c>
      <c r="U28" s="318"/>
      <c r="V28" s="318"/>
      <c r="W28" s="319">
        <f t="shared" si="1"/>
      </c>
      <c r="X28" s="319"/>
      <c r="Y28" s="319"/>
      <c r="Z28" s="319">
        <f t="shared" si="2"/>
      </c>
      <c r="AA28" s="319"/>
    </row>
    <row r="29" spans="1:27" ht="15" customHeight="1">
      <c r="A29" s="320" t="s">
        <v>36</v>
      </c>
      <c r="B29" s="321"/>
      <c r="C29" s="321"/>
      <c r="D29" s="321"/>
      <c r="E29" s="370"/>
      <c r="F29" s="370"/>
      <c r="G29" s="321"/>
      <c r="H29" s="370"/>
      <c r="I29" s="370"/>
      <c r="J29" s="322"/>
      <c r="K29" s="317"/>
      <c r="L29" s="317"/>
      <c r="M29" s="317"/>
      <c r="N29" s="317"/>
      <c r="O29" s="317"/>
      <c r="P29" s="317"/>
      <c r="Q29" s="317"/>
      <c r="R29" s="317"/>
      <c r="S29" s="317"/>
      <c r="T29" s="318">
        <f t="shared" si="0"/>
      </c>
      <c r="U29" s="318"/>
      <c r="V29" s="318"/>
      <c r="W29" s="319">
        <f t="shared" si="1"/>
      </c>
      <c r="X29" s="319"/>
      <c r="Y29" s="319"/>
      <c r="Z29" s="319">
        <f t="shared" si="2"/>
      </c>
      <c r="AA29" s="319"/>
    </row>
    <row r="30" spans="1:27" ht="15" customHeight="1">
      <c r="A30" s="320" t="s">
        <v>34</v>
      </c>
      <c r="B30" s="321"/>
      <c r="C30" s="321"/>
      <c r="D30" s="321"/>
      <c r="E30" s="370"/>
      <c r="F30" s="370"/>
      <c r="G30" s="321"/>
      <c r="H30" s="370"/>
      <c r="I30" s="370"/>
      <c r="J30" s="322"/>
      <c r="K30" s="317"/>
      <c r="L30" s="317"/>
      <c r="M30" s="317"/>
      <c r="N30" s="317"/>
      <c r="O30" s="317"/>
      <c r="P30" s="317"/>
      <c r="Q30" s="317"/>
      <c r="R30" s="317"/>
      <c r="S30" s="317"/>
      <c r="T30" s="318">
        <f t="shared" si="0"/>
      </c>
      <c r="U30" s="318"/>
      <c r="V30" s="318"/>
      <c r="W30" s="319">
        <f t="shared" si="1"/>
      </c>
      <c r="X30" s="319"/>
      <c r="Y30" s="319"/>
      <c r="Z30" s="319">
        <f t="shared" si="2"/>
      </c>
      <c r="AA30" s="319"/>
    </row>
    <row r="31" spans="1:27" ht="15" customHeight="1">
      <c r="A31" s="320" t="s">
        <v>35</v>
      </c>
      <c r="B31" s="321"/>
      <c r="C31" s="321"/>
      <c r="D31" s="321"/>
      <c r="E31" s="370"/>
      <c r="F31" s="370"/>
      <c r="G31" s="321"/>
      <c r="H31" s="370"/>
      <c r="I31" s="370"/>
      <c r="J31" s="322"/>
      <c r="K31" s="317"/>
      <c r="L31" s="317"/>
      <c r="M31" s="317"/>
      <c r="N31" s="317"/>
      <c r="O31" s="317"/>
      <c r="P31" s="317"/>
      <c r="Q31" s="317"/>
      <c r="R31" s="317"/>
      <c r="S31" s="317"/>
      <c r="T31" s="318">
        <f t="shared" si="0"/>
      </c>
      <c r="U31" s="318"/>
      <c r="V31" s="318"/>
      <c r="W31" s="319">
        <f t="shared" si="1"/>
      </c>
      <c r="X31" s="319"/>
      <c r="Y31" s="319"/>
      <c r="Z31" s="319">
        <f t="shared" si="2"/>
      </c>
      <c r="AA31" s="319"/>
    </row>
    <row r="32" spans="1:27" ht="15" customHeight="1">
      <c r="A32" s="320" t="s">
        <v>51</v>
      </c>
      <c r="B32" s="321"/>
      <c r="C32" s="321"/>
      <c r="D32" s="321"/>
      <c r="E32" s="370"/>
      <c r="F32" s="370"/>
      <c r="G32" s="321"/>
      <c r="H32" s="370"/>
      <c r="I32" s="370"/>
      <c r="J32" s="322"/>
      <c r="K32" s="317"/>
      <c r="L32" s="317"/>
      <c r="M32" s="317"/>
      <c r="N32" s="317"/>
      <c r="O32" s="317"/>
      <c r="P32" s="317"/>
      <c r="Q32" s="317"/>
      <c r="R32" s="317"/>
      <c r="S32" s="317"/>
      <c r="T32" s="318">
        <f t="shared" si="0"/>
      </c>
      <c r="U32" s="318"/>
      <c r="V32" s="318"/>
      <c r="W32" s="319">
        <f t="shared" si="1"/>
      </c>
      <c r="X32" s="319"/>
      <c r="Y32" s="319"/>
      <c r="Z32" s="319">
        <f t="shared" si="2"/>
      </c>
      <c r="AA32" s="319"/>
    </row>
    <row r="33" spans="1:27" ht="15" customHeight="1">
      <c r="A33" s="320" t="s">
        <v>37</v>
      </c>
      <c r="B33" s="321"/>
      <c r="C33" s="321"/>
      <c r="D33" s="321"/>
      <c r="E33" s="370"/>
      <c r="F33" s="370"/>
      <c r="G33" s="321"/>
      <c r="H33" s="370"/>
      <c r="I33" s="370"/>
      <c r="J33" s="322"/>
      <c r="K33" s="317"/>
      <c r="L33" s="317"/>
      <c r="M33" s="317"/>
      <c r="N33" s="317"/>
      <c r="O33" s="317"/>
      <c r="P33" s="317"/>
      <c r="Q33" s="317"/>
      <c r="R33" s="317"/>
      <c r="S33" s="317"/>
      <c r="T33" s="318">
        <f t="shared" si="0"/>
      </c>
      <c r="U33" s="318"/>
      <c r="V33" s="318"/>
      <c r="W33" s="319">
        <f t="shared" si="1"/>
      </c>
      <c r="X33" s="319"/>
      <c r="Y33" s="319"/>
      <c r="Z33" s="319">
        <f t="shared" si="2"/>
      </c>
      <c r="AA33" s="319"/>
    </row>
    <row r="34" spans="1:27" ht="15" customHeight="1">
      <c r="A34" s="320" t="s">
        <v>52</v>
      </c>
      <c r="B34" s="321"/>
      <c r="C34" s="321"/>
      <c r="D34" s="321"/>
      <c r="E34" s="370"/>
      <c r="F34" s="370"/>
      <c r="G34" s="321"/>
      <c r="H34" s="370"/>
      <c r="I34" s="370"/>
      <c r="J34" s="322"/>
      <c r="K34" s="317"/>
      <c r="L34" s="317"/>
      <c r="M34" s="317"/>
      <c r="N34" s="317"/>
      <c r="O34" s="317"/>
      <c r="P34" s="317"/>
      <c r="Q34" s="317"/>
      <c r="R34" s="317"/>
      <c r="S34" s="317"/>
      <c r="T34" s="318">
        <f t="shared" si="0"/>
      </c>
      <c r="U34" s="318"/>
      <c r="V34" s="318"/>
      <c r="W34" s="319">
        <f t="shared" si="1"/>
      </c>
      <c r="X34" s="319"/>
      <c r="Y34" s="319"/>
      <c r="Z34" s="319">
        <f t="shared" si="2"/>
      </c>
      <c r="AA34" s="319"/>
    </row>
    <row r="35" spans="1:27" ht="15" customHeight="1">
      <c r="A35" s="320" t="s">
        <v>38</v>
      </c>
      <c r="B35" s="321"/>
      <c r="C35" s="321"/>
      <c r="D35" s="321"/>
      <c r="E35" s="370"/>
      <c r="F35" s="370"/>
      <c r="G35" s="321"/>
      <c r="H35" s="370"/>
      <c r="I35" s="370"/>
      <c r="J35" s="322"/>
      <c r="K35" s="317"/>
      <c r="L35" s="317"/>
      <c r="M35" s="317"/>
      <c r="N35" s="317"/>
      <c r="O35" s="317"/>
      <c r="P35" s="317"/>
      <c r="Q35" s="317"/>
      <c r="R35" s="317"/>
      <c r="S35" s="317"/>
      <c r="T35" s="318">
        <f t="shared" si="0"/>
      </c>
      <c r="U35" s="318"/>
      <c r="V35" s="318"/>
      <c r="W35" s="319">
        <f t="shared" si="1"/>
      </c>
      <c r="X35" s="319"/>
      <c r="Y35" s="319"/>
      <c r="Z35" s="319">
        <f t="shared" si="2"/>
      </c>
      <c r="AA35" s="319"/>
    </row>
    <row r="36" spans="1:27" ht="15" customHeight="1">
      <c r="A36" s="320" t="s">
        <v>39</v>
      </c>
      <c r="B36" s="321"/>
      <c r="C36" s="321"/>
      <c r="D36" s="321"/>
      <c r="E36" s="370"/>
      <c r="F36" s="370"/>
      <c r="G36" s="321"/>
      <c r="H36" s="370"/>
      <c r="I36" s="370"/>
      <c r="J36" s="322"/>
      <c r="K36" s="317"/>
      <c r="L36" s="317"/>
      <c r="M36" s="317"/>
      <c r="N36" s="317"/>
      <c r="O36" s="317"/>
      <c r="P36" s="317"/>
      <c r="Q36" s="317"/>
      <c r="R36" s="317"/>
      <c r="S36" s="317"/>
      <c r="T36" s="318">
        <f t="shared" si="0"/>
      </c>
      <c r="U36" s="318"/>
      <c r="V36" s="318"/>
      <c r="W36" s="319">
        <f t="shared" si="1"/>
      </c>
      <c r="X36" s="319"/>
      <c r="Y36" s="319"/>
      <c r="Z36" s="319">
        <f t="shared" si="2"/>
      </c>
      <c r="AA36" s="319"/>
    </row>
    <row r="37" spans="1:27" ht="15" customHeight="1">
      <c r="A37" s="320" t="s">
        <v>40</v>
      </c>
      <c r="B37" s="321"/>
      <c r="C37" s="321"/>
      <c r="D37" s="321"/>
      <c r="E37" s="370"/>
      <c r="F37" s="370"/>
      <c r="G37" s="321"/>
      <c r="H37" s="370"/>
      <c r="I37" s="370"/>
      <c r="J37" s="322"/>
      <c r="K37" s="317"/>
      <c r="L37" s="317"/>
      <c r="M37" s="317"/>
      <c r="N37" s="317"/>
      <c r="O37" s="317"/>
      <c r="P37" s="317"/>
      <c r="Q37" s="317"/>
      <c r="R37" s="317"/>
      <c r="S37" s="317"/>
      <c r="T37" s="318">
        <f t="shared" si="0"/>
      </c>
      <c r="U37" s="318"/>
      <c r="V37" s="318"/>
      <c r="W37" s="319">
        <f t="shared" si="1"/>
      </c>
      <c r="X37" s="319"/>
      <c r="Y37" s="319"/>
      <c r="Z37" s="319">
        <f>IF($I$3=0,"",K37/$I$3)</f>
      </c>
      <c r="AA37" s="319"/>
    </row>
    <row r="38" spans="1:27" ht="15" customHeight="1">
      <c r="A38" s="323" t="s">
        <v>41</v>
      </c>
      <c r="B38" s="323"/>
      <c r="C38" s="323"/>
      <c r="D38" s="323"/>
      <c r="E38" s="323"/>
      <c r="F38" s="323"/>
      <c r="G38" s="323"/>
      <c r="H38" s="323"/>
      <c r="I38" s="323"/>
      <c r="J38" s="323"/>
      <c r="K38" s="310">
        <f>SUM(K17:K37)</f>
        <v>0</v>
      </c>
      <c r="L38" s="310"/>
      <c r="M38" s="310"/>
      <c r="N38" s="310"/>
      <c r="O38" s="310"/>
      <c r="P38" s="310"/>
      <c r="Q38" s="310"/>
      <c r="R38" s="310"/>
      <c r="S38" s="310"/>
      <c r="T38" s="311">
        <f>SUM(T17:T37)</f>
        <v>0</v>
      </c>
      <c r="U38" s="311"/>
      <c r="V38" s="311"/>
      <c r="W38" s="312">
        <f>SUM(W17:W37)</f>
        <v>0</v>
      </c>
      <c r="X38" s="312"/>
      <c r="Y38" s="312"/>
      <c r="Z38" s="312">
        <f>SUM(Z17:Z37)</f>
        <v>0</v>
      </c>
      <c r="AA38" s="312"/>
    </row>
    <row r="39" spans="1:27" ht="15" customHeight="1">
      <c r="A39" s="315" t="s">
        <v>53</v>
      </c>
      <c r="B39" s="315"/>
      <c r="C39" s="315"/>
      <c r="D39" s="316"/>
      <c r="E39" s="316"/>
      <c r="F39" s="316"/>
      <c r="G39" s="316"/>
      <c r="H39" s="316"/>
      <c r="I39" s="316"/>
      <c r="J39" s="316"/>
      <c r="K39" s="317"/>
      <c r="L39" s="317"/>
      <c r="M39" s="317"/>
      <c r="N39" s="317"/>
      <c r="O39" s="317"/>
      <c r="P39" s="317"/>
      <c r="Q39" s="317"/>
      <c r="R39" s="317"/>
      <c r="S39" s="317"/>
      <c r="T39" s="318">
        <f aca="true" t="shared" si="3" ref="T39:T46">IF($B$3=0,"",K39/$B$3)</f>
      </c>
      <c r="U39" s="318"/>
      <c r="V39" s="318"/>
      <c r="W39" s="319">
        <f>IF($G$3=0,"",K39/$G$3)</f>
      </c>
      <c r="X39" s="319"/>
      <c r="Y39" s="319"/>
      <c r="Z39" s="319">
        <f>IF($I$3=0,"",K39/$I$3)</f>
      </c>
      <c r="AA39" s="319"/>
    </row>
    <row r="40" spans="1:27" ht="15" customHeight="1">
      <c r="A40" s="315" t="s">
        <v>54</v>
      </c>
      <c r="B40" s="315"/>
      <c r="C40" s="315"/>
      <c r="D40" s="316"/>
      <c r="E40" s="316"/>
      <c r="F40" s="316"/>
      <c r="G40" s="316"/>
      <c r="H40" s="316"/>
      <c r="I40" s="316"/>
      <c r="J40" s="316"/>
      <c r="K40" s="317"/>
      <c r="L40" s="317"/>
      <c r="M40" s="317"/>
      <c r="N40" s="317"/>
      <c r="O40" s="317"/>
      <c r="P40" s="317"/>
      <c r="Q40" s="317"/>
      <c r="R40" s="317"/>
      <c r="S40" s="317"/>
      <c r="T40" s="318">
        <f t="shared" si="3"/>
      </c>
      <c r="U40" s="318"/>
      <c r="V40" s="318"/>
      <c r="W40" s="319">
        <f aca="true" t="shared" si="4" ref="W40:W46">IF($G$3=0,"",K40/$G$3)</f>
      </c>
      <c r="X40" s="319"/>
      <c r="Y40" s="319"/>
      <c r="Z40" s="319">
        <f aca="true" t="shared" si="5" ref="Z40:Z46">IF($I$3=0,"",K40/$I$3)</f>
      </c>
      <c r="AA40" s="319"/>
    </row>
    <row r="41" spans="1:27" ht="15" customHeight="1">
      <c r="A41" s="320" t="s">
        <v>42</v>
      </c>
      <c r="B41" s="321"/>
      <c r="C41" s="321"/>
      <c r="D41" s="321"/>
      <c r="E41" s="321"/>
      <c r="F41" s="321"/>
      <c r="G41" s="321"/>
      <c r="H41" s="321"/>
      <c r="I41" s="321"/>
      <c r="J41" s="322"/>
      <c r="K41" s="317"/>
      <c r="L41" s="317"/>
      <c r="M41" s="317"/>
      <c r="N41" s="317"/>
      <c r="O41" s="317"/>
      <c r="P41" s="317"/>
      <c r="Q41" s="317"/>
      <c r="R41" s="317"/>
      <c r="S41" s="317"/>
      <c r="T41" s="318">
        <f t="shared" si="3"/>
      </c>
      <c r="U41" s="318"/>
      <c r="V41" s="318"/>
      <c r="W41" s="319">
        <f t="shared" si="4"/>
      </c>
      <c r="X41" s="319"/>
      <c r="Y41" s="319"/>
      <c r="Z41" s="319">
        <f t="shared" si="5"/>
      </c>
      <c r="AA41" s="319"/>
    </row>
    <row r="42" spans="1:27" ht="15" customHeight="1">
      <c r="A42" s="315" t="s">
        <v>43</v>
      </c>
      <c r="B42" s="315"/>
      <c r="C42" s="315"/>
      <c r="D42" s="316"/>
      <c r="E42" s="316"/>
      <c r="F42" s="316"/>
      <c r="G42" s="316"/>
      <c r="H42" s="316"/>
      <c r="I42" s="316"/>
      <c r="J42" s="316"/>
      <c r="K42" s="317"/>
      <c r="L42" s="317"/>
      <c r="M42" s="317"/>
      <c r="N42" s="317"/>
      <c r="O42" s="317"/>
      <c r="P42" s="317"/>
      <c r="Q42" s="317"/>
      <c r="R42" s="317"/>
      <c r="S42" s="317"/>
      <c r="T42" s="318">
        <f t="shared" si="3"/>
      </c>
      <c r="U42" s="318"/>
      <c r="V42" s="318"/>
      <c r="W42" s="319">
        <f t="shared" si="4"/>
      </c>
      <c r="X42" s="319"/>
      <c r="Y42" s="319"/>
      <c r="Z42" s="319">
        <f t="shared" si="5"/>
      </c>
      <c r="AA42" s="319"/>
    </row>
    <row r="43" spans="1:27" ht="15" customHeight="1">
      <c r="A43" s="315" t="s">
        <v>44</v>
      </c>
      <c r="B43" s="315"/>
      <c r="C43" s="315"/>
      <c r="D43" s="316"/>
      <c r="E43" s="316"/>
      <c r="F43" s="316"/>
      <c r="G43" s="316"/>
      <c r="H43" s="316"/>
      <c r="I43" s="316"/>
      <c r="J43" s="316"/>
      <c r="K43" s="317"/>
      <c r="L43" s="317"/>
      <c r="M43" s="317"/>
      <c r="N43" s="317"/>
      <c r="O43" s="317"/>
      <c r="P43" s="317"/>
      <c r="Q43" s="317"/>
      <c r="R43" s="317"/>
      <c r="S43" s="317"/>
      <c r="T43" s="318">
        <f t="shared" si="3"/>
      </c>
      <c r="U43" s="318"/>
      <c r="V43" s="318"/>
      <c r="W43" s="319">
        <f t="shared" si="4"/>
      </c>
      <c r="X43" s="319"/>
      <c r="Y43" s="319"/>
      <c r="Z43" s="319">
        <f t="shared" si="5"/>
      </c>
      <c r="AA43" s="319"/>
    </row>
    <row r="44" spans="1:27" ht="15" customHeight="1">
      <c r="A44" s="315" t="s">
        <v>179</v>
      </c>
      <c r="B44" s="315"/>
      <c r="C44" s="315"/>
      <c r="D44" s="316"/>
      <c r="E44" s="316"/>
      <c r="F44" s="316"/>
      <c r="G44" s="316"/>
      <c r="H44" s="316"/>
      <c r="I44" s="316"/>
      <c r="J44" s="316"/>
      <c r="K44" s="317"/>
      <c r="L44" s="317"/>
      <c r="M44" s="317"/>
      <c r="N44" s="317"/>
      <c r="O44" s="317"/>
      <c r="P44" s="317"/>
      <c r="Q44" s="317"/>
      <c r="R44" s="317"/>
      <c r="S44" s="317"/>
      <c r="T44" s="318">
        <f t="shared" si="3"/>
      </c>
      <c r="U44" s="318"/>
      <c r="V44" s="318"/>
      <c r="W44" s="319">
        <f t="shared" si="4"/>
      </c>
      <c r="X44" s="319"/>
      <c r="Y44" s="319"/>
      <c r="Z44" s="319">
        <f t="shared" si="5"/>
      </c>
      <c r="AA44" s="319"/>
    </row>
    <row r="45" spans="1:27" ht="15" customHeight="1">
      <c r="A45" s="315" t="s">
        <v>45</v>
      </c>
      <c r="B45" s="315"/>
      <c r="C45" s="315"/>
      <c r="D45" s="316"/>
      <c r="E45" s="316"/>
      <c r="F45" s="316"/>
      <c r="G45" s="316"/>
      <c r="H45" s="316"/>
      <c r="I45" s="316"/>
      <c r="J45" s="316"/>
      <c r="K45" s="317"/>
      <c r="L45" s="317"/>
      <c r="M45" s="317"/>
      <c r="N45" s="317"/>
      <c r="O45" s="317"/>
      <c r="P45" s="317"/>
      <c r="Q45" s="317"/>
      <c r="R45" s="317"/>
      <c r="S45" s="317"/>
      <c r="T45" s="318">
        <f t="shared" si="3"/>
      </c>
      <c r="U45" s="318"/>
      <c r="V45" s="318"/>
      <c r="W45" s="319">
        <f t="shared" si="4"/>
      </c>
      <c r="X45" s="319"/>
      <c r="Y45" s="319"/>
      <c r="Z45" s="319">
        <f t="shared" si="5"/>
      </c>
      <c r="AA45" s="319"/>
    </row>
    <row r="46" spans="1:27" ht="15" customHeight="1">
      <c r="A46" s="315" t="s">
        <v>55</v>
      </c>
      <c r="B46" s="315"/>
      <c r="C46" s="315"/>
      <c r="D46" s="316"/>
      <c r="E46" s="316"/>
      <c r="F46" s="316"/>
      <c r="G46" s="316"/>
      <c r="H46" s="316"/>
      <c r="I46" s="316"/>
      <c r="J46" s="316"/>
      <c r="K46" s="317"/>
      <c r="L46" s="317"/>
      <c r="M46" s="317"/>
      <c r="N46" s="317"/>
      <c r="O46" s="317"/>
      <c r="P46" s="317"/>
      <c r="Q46" s="317"/>
      <c r="R46" s="317"/>
      <c r="S46" s="317"/>
      <c r="T46" s="318">
        <f t="shared" si="3"/>
      </c>
      <c r="U46" s="318"/>
      <c r="V46" s="318"/>
      <c r="W46" s="319">
        <f t="shared" si="4"/>
      </c>
      <c r="X46" s="319"/>
      <c r="Y46" s="319"/>
      <c r="Z46" s="319">
        <f t="shared" si="5"/>
      </c>
      <c r="AA46" s="319"/>
    </row>
    <row r="47" spans="1:27" ht="17.25" customHeight="1">
      <c r="A47" s="309" t="s">
        <v>46</v>
      </c>
      <c r="B47" s="309"/>
      <c r="C47" s="309"/>
      <c r="D47" s="309"/>
      <c r="E47" s="309"/>
      <c r="F47" s="309"/>
      <c r="G47" s="309"/>
      <c r="H47" s="309"/>
      <c r="I47" s="309"/>
      <c r="J47" s="309"/>
      <c r="K47" s="310">
        <f>SUM(K38:K46)</f>
        <v>0</v>
      </c>
      <c r="L47" s="310"/>
      <c r="M47" s="310"/>
      <c r="N47" s="310"/>
      <c r="O47" s="310"/>
      <c r="P47" s="310"/>
      <c r="Q47" s="310"/>
      <c r="R47" s="310"/>
      <c r="S47" s="310"/>
      <c r="T47" s="311">
        <f>SUM(T38:T46)</f>
        <v>0</v>
      </c>
      <c r="U47" s="311"/>
      <c r="V47" s="311"/>
      <c r="W47" s="312">
        <f>SUM(W38:W46)</f>
        <v>0</v>
      </c>
      <c r="X47" s="312"/>
      <c r="Y47" s="312"/>
      <c r="Z47" s="312">
        <f>SUM(Z38:Z46)</f>
        <v>0</v>
      </c>
      <c r="AA47" s="312"/>
    </row>
    <row r="48" spans="1:27" s="14" customFormat="1" ht="17.25" customHeight="1">
      <c r="A48" s="313" t="s">
        <v>224</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row>
    <row r="49" spans="1:27" ht="26.25" customHeight="1">
      <c r="A49" s="297" t="s">
        <v>47</v>
      </c>
      <c r="B49" s="298"/>
      <c r="C49" s="298"/>
      <c r="D49" s="298"/>
      <c r="E49" s="298"/>
      <c r="F49" s="298"/>
      <c r="G49" s="298"/>
      <c r="H49" s="298"/>
      <c r="I49" s="298"/>
      <c r="J49" s="299"/>
      <c r="K49" s="300">
        <f>SUM(K14-K47)</f>
        <v>0</v>
      </c>
      <c r="L49" s="301"/>
      <c r="M49" s="301"/>
      <c r="N49" s="301"/>
      <c r="O49" s="301"/>
      <c r="P49" s="301"/>
      <c r="Q49" s="301"/>
      <c r="R49" s="301"/>
      <c r="S49" s="302"/>
      <c r="T49" s="303">
        <f>SUM(T14-T47)</f>
        <v>0</v>
      </c>
      <c r="U49" s="304"/>
      <c r="V49" s="305"/>
      <c r="W49" s="306">
        <f>SUM(W14-W47)</f>
        <v>0</v>
      </c>
      <c r="X49" s="307"/>
      <c r="Y49" s="308"/>
      <c r="Z49" s="306">
        <f>SUM(Z14-Z47)</f>
        <v>0</v>
      </c>
      <c r="AA49" s="307"/>
    </row>
    <row r="50" spans="1:28" ht="9.75" customHeight="1">
      <c r="A50" s="390"/>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14"/>
    </row>
    <row r="51" spans="1:27" ht="15" customHeight="1">
      <c r="A51" s="283" t="s">
        <v>56</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row>
    <row r="52" spans="1:27" ht="21" customHeight="1">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row>
    <row r="53" spans="1:27" ht="12" customHeight="1">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row>
    <row r="54" spans="1:28" ht="15" customHeight="1">
      <c r="A54" s="94"/>
      <c r="B54" s="94"/>
      <c r="C54" s="94"/>
      <c r="D54" s="94"/>
      <c r="E54" s="94"/>
      <c r="F54" s="94"/>
      <c r="G54" s="94"/>
      <c r="H54" s="94"/>
      <c r="I54" s="94"/>
      <c r="J54" s="94"/>
      <c r="K54" s="282"/>
      <c r="L54" s="282"/>
      <c r="M54" s="282"/>
      <c r="N54" s="282"/>
      <c r="O54" s="282"/>
      <c r="P54" s="282"/>
      <c r="Q54" s="282"/>
      <c r="R54" s="282"/>
      <c r="S54" s="282"/>
      <c r="T54" s="94"/>
      <c r="U54" s="94"/>
      <c r="V54" s="94"/>
      <c r="W54" s="94"/>
      <c r="X54" s="94"/>
      <c r="Y54" s="94"/>
      <c r="Z54" s="94"/>
      <c r="AA54" s="94"/>
      <c r="AB54" s="237"/>
    </row>
  </sheetData>
  <sheetProtection password="DBAD" sheet="1" selectLockedCells="1"/>
  <mergeCells count="233">
    <mergeCell ref="T20:V20"/>
    <mergeCell ref="A32:J32"/>
    <mergeCell ref="A33:J33"/>
    <mergeCell ref="T22:V22"/>
    <mergeCell ref="K23:S23"/>
    <mergeCell ref="T23:V23"/>
    <mergeCell ref="K25:S25"/>
    <mergeCell ref="T25:V25"/>
    <mergeCell ref="K29:S29"/>
    <mergeCell ref="T29:V29"/>
    <mergeCell ref="A34:J34"/>
    <mergeCell ref="A35:J35"/>
    <mergeCell ref="A19:J19"/>
    <mergeCell ref="A20:J20"/>
    <mergeCell ref="A21:J21"/>
    <mergeCell ref="A22:J22"/>
    <mergeCell ref="A23:J23"/>
    <mergeCell ref="A24:J24"/>
    <mergeCell ref="A25:J25"/>
    <mergeCell ref="A26:J26"/>
    <mergeCell ref="A36:J36"/>
    <mergeCell ref="A37:J37"/>
    <mergeCell ref="A51:AA53"/>
    <mergeCell ref="A15:AA15"/>
    <mergeCell ref="A50:AA50"/>
    <mergeCell ref="A27:J27"/>
    <mergeCell ref="A28:J28"/>
    <mergeCell ref="A29:J29"/>
    <mergeCell ref="A30:J30"/>
    <mergeCell ref="A31:J31"/>
    <mergeCell ref="A18:J18"/>
    <mergeCell ref="W3:Y3"/>
    <mergeCell ref="Z3:AA3"/>
    <mergeCell ref="A4:AA4"/>
    <mergeCell ref="A5:J5"/>
    <mergeCell ref="K5:S5"/>
    <mergeCell ref="T5:V5"/>
    <mergeCell ref="W5:Y5"/>
    <mergeCell ref="Z5:AA5"/>
    <mergeCell ref="Z7:AA7"/>
    <mergeCell ref="E7:F7"/>
    <mergeCell ref="H7:I7"/>
    <mergeCell ref="K7:S7"/>
    <mergeCell ref="Z17:AA17"/>
    <mergeCell ref="A17:J17"/>
    <mergeCell ref="A7:D7"/>
    <mergeCell ref="W8:Y8"/>
    <mergeCell ref="Z8:AA8"/>
    <mergeCell ref="W7:Y7"/>
    <mergeCell ref="K17:S17"/>
    <mergeCell ref="T17:V17"/>
    <mergeCell ref="T8:V8"/>
    <mergeCell ref="T7:V7"/>
    <mergeCell ref="T9:V9"/>
    <mergeCell ref="W9:Y9"/>
    <mergeCell ref="W17:Y17"/>
    <mergeCell ref="Z9:AA9"/>
    <mergeCell ref="A10:J10"/>
    <mergeCell ref="K10:S10"/>
    <mergeCell ref="A9:J9"/>
    <mergeCell ref="K9:S9"/>
    <mergeCell ref="A8:J8"/>
    <mergeCell ref="K8:S8"/>
    <mergeCell ref="T2:U2"/>
    <mergeCell ref="B3:E3"/>
    <mergeCell ref="K3:M3"/>
    <mergeCell ref="N3:P3"/>
    <mergeCell ref="Q3:T3"/>
    <mergeCell ref="U3:V3"/>
    <mergeCell ref="B2:J2"/>
    <mergeCell ref="K2:M2"/>
    <mergeCell ref="N2:S2"/>
    <mergeCell ref="V2:Z2"/>
    <mergeCell ref="K6:S6"/>
    <mergeCell ref="E6:I6"/>
    <mergeCell ref="Z10:AA10"/>
    <mergeCell ref="A11:J11"/>
    <mergeCell ref="K11:S11"/>
    <mergeCell ref="T11:V11"/>
    <mergeCell ref="W11:Y11"/>
    <mergeCell ref="Z11:AA11"/>
    <mergeCell ref="T10:V10"/>
    <mergeCell ref="W10:Y10"/>
    <mergeCell ref="A12:J12"/>
    <mergeCell ref="K12:S12"/>
    <mergeCell ref="T12:V12"/>
    <mergeCell ref="W12:Y12"/>
    <mergeCell ref="Z12:AA12"/>
    <mergeCell ref="A13:J13"/>
    <mergeCell ref="K13:S13"/>
    <mergeCell ref="T13:V13"/>
    <mergeCell ref="W13:Y13"/>
    <mergeCell ref="Z13:AA13"/>
    <mergeCell ref="A14:J14"/>
    <mergeCell ref="K14:S14"/>
    <mergeCell ref="T14:V14"/>
    <mergeCell ref="W14:Y14"/>
    <mergeCell ref="Z14:AA14"/>
    <mergeCell ref="A16:J16"/>
    <mergeCell ref="K16:S16"/>
    <mergeCell ref="T16:V16"/>
    <mergeCell ref="W16:Y16"/>
    <mergeCell ref="Z16:AA16"/>
    <mergeCell ref="K18:S18"/>
    <mergeCell ref="T18:V18"/>
    <mergeCell ref="W18:Y18"/>
    <mergeCell ref="Z18:AA18"/>
    <mergeCell ref="K19:S19"/>
    <mergeCell ref="T19:V19"/>
    <mergeCell ref="W19:Y19"/>
    <mergeCell ref="Z19:AA19"/>
    <mergeCell ref="W22:Y22"/>
    <mergeCell ref="Z22:AA22"/>
    <mergeCell ref="K22:S22"/>
    <mergeCell ref="W20:Y20"/>
    <mergeCell ref="Z20:AA20"/>
    <mergeCell ref="K21:S21"/>
    <mergeCell ref="T21:V21"/>
    <mergeCell ref="W21:Y21"/>
    <mergeCell ref="Z21:AA21"/>
    <mergeCell ref="K20:S20"/>
    <mergeCell ref="W23:Y23"/>
    <mergeCell ref="Z23:AA23"/>
    <mergeCell ref="K24:S24"/>
    <mergeCell ref="T24:V24"/>
    <mergeCell ref="W24:Y24"/>
    <mergeCell ref="Z24:AA24"/>
    <mergeCell ref="W25:Y25"/>
    <mergeCell ref="Z25:AA25"/>
    <mergeCell ref="K26:S26"/>
    <mergeCell ref="T26:V26"/>
    <mergeCell ref="W26:Y26"/>
    <mergeCell ref="Z26:AA26"/>
    <mergeCell ref="W27:Y27"/>
    <mergeCell ref="Z27:AA27"/>
    <mergeCell ref="K28:S28"/>
    <mergeCell ref="T28:V28"/>
    <mergeCell ref="W28:Y28"/>
    <mergeCell ref="Z28:AA28"/>
    <mergeCell ref="K27:S27"/>
    <mergeCell ref="T27:V27"/>
    <mergeCell ref="W29:Y29"/>
    <mergeCell ref="Z29:AA29"/>
    <mergeCell ref="K30:S30"/>
    <mergeCell ref="T30:V30"/>
    <mergeCell ref="W30:Y30"/>
    <mergeCell ref="Z30:AA30"/>
    <mergeCell ref="Z34:AA34"/>
    <mergeCell ref="K31:S31"/>
    <mergeCell ref="T31:V31"/>
    <mergeCell ref="W31:Y31"/>
    <mergeCell ref="Z31:AA31"/>
    <mergeCell ref="K32:S32"/>
    <mergeCell ref="T32:V32"/>
    <mergeCell ref="W32:Y32"/>
    <mergeCell ref="Z32:AA32"/>
    <mergeCell ref="T36:V36"/>
    <mergeCell ref="W36:Y36"/>
    <mergeCell ref="Z36:AA36"/>
    <mergeCell ref="K33:S33"/>
    <mergeCell ref="T33:V33"/>
    <mergeCell ref="W33:Y33"/>
    <mergeCell ref="Z33:AA33"/>
    <mergeCell ref="K34:S34"/>
    <mergeCell ref="T34:V34"/>
    <mergeCell ref="W34:Y34"/>
    <mergeCell ref="A38:J38"/>
    <mergeCell ref="K38:S38"/>
    <mergeCell ref="T38:V38"/>
    <mergeCell ref="W38:Y38"/>
    <mergeCell ref="Z38:AA38"/>
    <mergeCell ref="K35:S35"/>
    <mergeCell ref="T35:V35"/>
    <mergeCell ref="W35:Y35"/>
    <mergeCell ref="Z35:AA35"/>
    <mergeCell ref="K36:S36"/>
    <mergeCell ref="T40:V40"/>
    <mergeCell ref="W40:Y40"/>
    <mergeCell ref="Z40:AA40"/>
    <mergeCell ref="K37:S37"/>
    <mergeCell ref="T37:V37"/>
    <mergeCell ref="W37:Y37"/>
    <mergeCell ref="Z37:AA37"/>
    <mergeCell ref="T42:V42"/>
    <mergeCell ref="W42:Y42"/>
    <mergeCell ref="Z42:AA42"/>
    <mergeCell ref="A39:J39"/>
    <mergeCell ref="K39:S39"/>
    <mergeCell ref="T39:V39"/>
    <mergeCell ref="W39:Y39"/>
    <mergeCell ref="Z39:AA39"/>
    <mergeCell ref="A40:J40"/>
    <mergeCell ref="K40:S40"/>
    <mergeCell ref="T44:V44"/>
    <mergeCell ref="W44:Y44"/>
    <mergeCell ref="Z44:AA44"/>
    <mergeCell ref="A41:J41"/>
    <mergeCell ref="K41:S41"/>
    <mergeCell ref="T41:V41"/>
    <mergeCell ref="W41:Y41"/>
    <mergeCell ref="Z41:AA41"/>
    <mergeCell ref="A42:J42"/>
    <mergeCell ref="K42:S42"/>
    <mergeCell ref="T46:V46"/>
    <mergeCell ref="W46:Y46"/>
    <mergeCell ref="Z46:AA46"/>
    <mergeCell ref="A43:J43"/>
    <mergeCell ref="K43:S43"/>
    <mergeCell ref="T43:V43"/>
    <mergeCell ref="W43:Y43"/>
    <mergeCell ref="Z43:AA43"/>
    <mergeCell ref="A44:J44"/>
    <mergeCell ref="K44:S44"/>
    <mergeCell ref="W47:Y47"/>
    <mergeCell ref="Z47:AA47"/>
    <mergeCell ref="A48:AA48"/>
    <mergeCell ref="A45:J45"/>
    <mergeCell ref="K45:S45"/>
    <mergeCell ref="T45:V45"/>
    <mergeCell ref="W45:Y45"/>
    <mergeCell ref="Z45:AA45"/>
    <mergeCell ref="A46:J46"/>
    <mergeCell ref="K46:S46"/>
    <mergeCell ref="A1:AA1"/>
    <mergeCell ref="K54:S54"/>
    <mergeCell ref="A49:J49"/>
    <mergeCell ref="K49:S49"/>
    <mergeCell ref="T49:V49"/>
    <mergeCell ref="W49:Y49"/>
    <mergeCell ref="Z49:AA49"/>
    <mergeCell ref="A47:J47"/>
    <mergeCell ref="K47:S47"/>
    <mergeCell ref="T47:V47"/>
  </mergeCells>
  <conditionalFormatting sqref="Q3:T3 N2">
    <cfRule type="cellIs" priority="14" dxfId="27" operator="greaterThan" stopIfTrue="1">
      <formula>0</formula>
    </cfRule>
    <cfRule type="cellIs" priority="15" dxfId="28" operator="equal" stopIfTrue="1">
      <formula>0</formula>
    </cfRule>
  </conditionalFormatting>
  <conditionalFormatting sqref="K3:M3 W3:Y3">
    <cfRule type="cellIs" priority="13" dxfId="27" operator="greaterThan" stopIfTrue="1">
      <formula>0</formula>
    </cfRule>
  </conditionalFormatting>
  <conditionalFormatting sqref="K49:AA49">
    <cfRule type="cellIs" priority="11" dxfId="29" operator="lessThan" stopIfTrue="1">
      <formula>0</formula>
    </cfRule>
  </conditionalFormatting>
  <conditionalFormatting sqref="K17:AA47">
    <cfRule type="cellIs" priority="10" dxfId="29" operator="lessThan" stopIfTrue="1">
      <formula>0</formula>
    </cfRule>
  </conditionalFormatting>
  <conditionalFormatting sqref="V2">
    <cfRule type="cellIs" priority="1" dxfId="27" operator="greaterThan" stopIfTrue="1">
      <formula>0</formula>
    </cfRule>
    <cfRule type="cellIs" priority="2" dxfId="28" operator="equal" stopIfTrue="1">
      <formula>0</formula>
    </cfRule>
  </conditionalFormatting>
  <hyperlinks>
    <hyperlink ref="A15:J15" location="'Appendix - Detail Expense Sheet'!A1" display="Click here to use the Detail Expense Sheet (Appendix)"/>
    <hyperlink ref="A10:J10" location="'Helpful Tips'!B10" tooltip="Click here to view &quot;Helpful Tips&quot;" display="Other dairy income ((tax paid) e.g. farm cottage rent, rebates"/>
    <hyperlink ref="A15:AA15" location="'Appendix A - Detail Exp Sheet'!B5" display="Use the Detail Expense Worksheet in the Appendix if you prefer (note this will not update the expenses sheet below)"/>
    <hyperlink ref="A48:J48" location="'Appendix - Detail Expense Sheet'!A1" display="Click here to use the Detail Expense Sheet (Appendix)"/>
    <hyperlink ref="A48:AA48" location="'Appendix B - Graphs Worksheet'!A2" display="Click here to view a pie chart of Total Expenses"/>
    <hyperlink ref="A9:J9" location="'Helpful Tips'!B9" tooltip="Click here to view &quot;Helpful Tips&quot;" display="Other dairy income (incurring GST) e.g.colostrum"/>
    <hyperlink ref="A13:J13" location="'Helpful Tips'!B12" display="Other tax paid income e.g. off-farm salaries or wages"/>
    <hyperlink ref="A12:J12"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1 W11 Z11 T38 Z38 W38" formula="1"/>
    <ignoredError sqref="T39 T47 W47 Z47 K47 K3 Q3 W3" emptyCellReference="1"/>
    <ignoredError sqref="H7"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3" hidden="1" customWidth="1"/>
    <col min="15" max="23" width="11.57421875" style="43" hidden="1" customWidth="1"/>
    <col min="24" max="24" width="9.140625" style="1" customWidth="1"/>
    <col min="25" max="16384" width="9.140625" style="1" customWidth="1"/>
  </cols>
  <sheetData>
    <row r="1" spans="1:28" s="13" customFormat="1" ht="57.75" customHeight="1">
      <c r="A1" s="391" t="s">
        <v>133</v>
      </c>
      <c r="B1" s="392"/>
      <c r="C1" s="392"/>
      <c r="D1" s="392"/>
      <c r="E1" s="392"/>
      <c r="F1" s="392"/>
      <c r="G1" s="392"/>
      <c r="H1" s="392"/>
      <c r="I1" s="392"/>
      <c r="J1" s="392"/>
      <c r="K1" s="392"/>
      <c r="L1" s="43"/>
      <c r="M1" s="43"/>
      <c r="N1" s="43"/>
      <c r="O1" s="43"/>
      <c r="P1" s="43"/>
      <c r="Q1" s="71"/>
      <c r="R1" s="43"/>
      <c r="S1" s="43"/>
      <c r="T1" s="43"/>
      <c r="U1" s="43"/>
      <c r="V1" s="43"/>
      <c r="W1" s="43"/>
      <c r="X1" s="43"/>
      <c r="Y1" s="43"/>
      <c r="Z1" s="43"/>
      <c r="AA1" s="43"/>
      <c r="AB1" s="43"/>
    </row>
    <row r="2" spans="1:28" s="13" customFormat="1" ht="14.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28" s="60" customFormat="1" ht="30" customHeight="1">
      <c r="A3" s="44"/>
      <c r="B3" s="44"/>
      <c r="C3" s="394" t="s">
        <v>134</v>
      </c>
      <c r="D3" s="394"/>
      <c r="E3" s="394"/>
      <c r="F3" s="394"/>
      <c r="G3" s="394"/>
      <c r="H3" s="394"/>
      <c r="I3" s="394"/>
      <c r="J3" s="394"/>
      <c r="K3" s="394"/>
      <c r="L3" s="57"/>
      <c r="M3" s="57"/>
      <c r="N3" s="58" t="s">
        <v>137</v>
      </c>
      <c r="O3" s="59"/>
      <c r="P3" s="59"/>
      <c r="Q3" s="59"/>
      <c r="R3" s="59"/>
      <c r="S3" s="59"/>
      <c r="T3" s="59"/>
      <c r="U3" s="59"/>
      <c r="V3" s="59"/>
      <c r="W3" s="59"/>
      <c r="X3" s="57"/>
      <c r="Y3" s="57"/>
      <c r="Z3" s="57"/>
      <c r="AA3" s="57"/>
      <c r="AB3" s="57"/>
    </row>
    <row r="4" spans="1:28" s="60" customFormat="1" ht="30" customHeight="1">
      <c r="A4" s="1"/>
      <c r="B4" s="45"/>
      <c r="C4" s="46">
        <v>-2</v>
      </c>
      <c r="D4" s="46">
        <v>-1.5</v>
      </c>
      <c r="E4" s="47">
        <v>-1</v>
      </c>
      <c r="F4" s="46">
        <v>-0.5</v>
      </c>
      <c r="G4" s="48">
        <v>0</v>
      </c>
      <c r="H4" s="49">
        <v>0.5</v>
      </c>
      <c r="I4" s="49">
        <v>1</v>
      </c>
      <c r="J4" s="49">
        <v>1.5</v>
      </c>
      <c r="K4" s="49">
        <v>2</v>
      </c>
      <c r="L4" s="57"/>
      <c r="M4" s="57"/>
      <c r="N4" s="59"/>
      <c r="O4" s="61">
        <v>-2</v>
      </c>
      <c r="P4" s="61">
        <v>-1.5</v>
      </c>
      <c r="Q4" s="61">
        <v>-1</v>
      </c>
      <c r="R4" s="61">
        <v>-0.5</v>
      </c>
      <c r="S4" s="61">
        <v>0</v>
      </c>
      <c r="T4" s="61">
        <v>0.5</v>
      </c>
      <c r="U4" s="61">
        <v>1</v>
      </c>
      <c r="V4" s="61">
        <v>1.5</v>
      </c>
      <c r="W4" s="61">
        <v>2</v>
      </c>
      <c r="X4" s="57"/>
      <c r="Y4" s="57"/>
      <c r="Z4" s="57"/>
      <c r="AA4" s="57"/>
      <c r="AB4" s="57"/>
    </row>
    <row r="5" spans="1:28" s="60" customFormat="1" ht="30" customHeight="1">
      <c r="A5" s="395" t="s">
        <v>131</v>
      </c>
      <c r="B5" s="50">
        <v>0.1</v>
      </c>
      <c r="C5" s="51" t="e">
        <f>ROUND(O15,-2)</f>
        <v>#DIV/0!</v>
      </c>
      <c r="D5" s="51" t="e">
        <f aca="true" t="shared" si="0" ref="D5:K9">ROUND(P15,-2)</f>
        <v>#DIV/0!</v>
      </c>
      <c r="E5" s="51" t="e">
        <f t="shared" si="0"/>
        <v>#DIV/0!</v>
      </c>
      <c r="F5" s="51" t="e">
        <f t="shared" si="0"/>
        <v>#DIV/0!</v>
      </c>
      <c r="G5" s="51" t="e">
        <f t="shared" si="0"/>
        <v>#DIV/0!</v>
      </c>
      <c r="H5" s="51" t="e">
        <f t="shared" si="0"/>
        <v>#DIV/0!</v>
      </c>
      <c r="I5" s="51" t="e">
        <f t="shared" si="0"/>
        <v>#DIV/0!</v>
      </c>
      <c r="J5" s="51" t="e">
        <f t="shared" si="0"/>
        <v>#DIV/0!</v>
      </c>
      <c r="K5" s="51" t="e">
        <f t="shared" si="0"/>
        <v>#DIV/0!</v>
      </c>
      <c r="L5" s="62"/>
      <c r="M5" s="57"/>
      <c r="N5" s="63">
        <v>1.1</v>
      </c>
      <c r="O5" s="64" t="e">
        <f>(('Step 2 - Annual Cash Budget'!$E$7*'Step 3 - Sensitivity Table'!$N5)*(('Step 2 - Annual Cash Budget'!$H$7)+('Step 3 - Sensitivity Table'!C$4*'Step 2 - Annual Cash Budget'!$J$6)))+'Step 2 - Annual Cash Budget'!$K$8+'Step 2 - Annual Cash Budget'!$K$9+'Step 2 - Annual Cash Budget'!$K$10+'Step 2 - Annual Cash Budget'!$K$12+'Step 2 - Annual Cash Budget'!$K$13</f>
        <v>#DIV/0!</v>
      </c>
      <c r="P5" s="64" t="e">
        <f>(('Step 2 - Annual Cash Budget'!$E$7*'Step 3 - Sensitivity Table'!$N5)*(('Step 2 - Annual Cash Budget'!$H$7)+('Step 3 - Sensitivity Table'!D$4*'Step 2 - Annual Cash Budget'!$J$6)))+'Step 2 - Annual Cash Budget'!$K$8+'Step 2 - Annual Cash Budget'!$K$9+'Step 2 - Annual Cash Budget'!$K$10+'Step 2 - Annual Cash Budget'!$K$12+'Step 2 - Annual Cash Budget'!$K$13</f>
        <v>#DIV/0!</v>
      </c>
      <c r="Q5" s="64" t="e">
        <f>(('Step 2 - Annual Cash Budget'!$E$7*'Step 3 - Sensitivity Table'!$N5)*(('Step 2 - Annual Cash Budget'!$H$7)+('Step 3 - Sensitivity Table'!E$4*'Step 2 - Annual Cash Budget'!$J$6)))+'Step 2 - Annual Cash Budget'!$K$8+'Step 2 - Annual Cash Budget'!$K$9+'Step 2 - Annual Cash Budget'!$K$10+'Step 2 - Annual Cash Budget'!$K$12+'Step 2 - Annual Cash Budget'!$K$13</f>
        <v>#DIV/0!</v>
      </c>
      <c r="R5" s="64" t="e">
        <f>(('Step 2 - Annual Cash Budget'!$E$7*'Step 3 - Sensitivity Table'!$N5)*(('Step 2 - Annual Cash Budget'!$H$7)+('Step 3 - Sensitivity Table'!F$4*'Step 2 - Annual Cash Budget'!$J$6)))+'Step 2 - Annual Cash Budget'!$K$8+'Step 2 - Annual Cash Budget'!$K$9+'Step 2 - Annual Cash Budget'!$K$10+'Step 2 - Annual Cash Budget'!$K$12+'Step 2 - Annual Cash Budget'!$K$13</f>
        <v>#DIV/0!</v>
      </c>
      <c r="S5" s="64" t="e">
        <f>(('Step 2 - Annual Cash Budget'!$E$7*'Step 3 - Sensitivity Table'!$N5)*(('Step 2 - Annual Cash Budget'!$H$7)+('Step 3 - Sensitivity Table'!G$4*'Step 2 - Annual Cash Budget'!$J$6)))+'Step 2 - Annual Cash Budget'!$K$8+'Step 2 - Annual Cash Budget'!$K$9+'Step 2 - Annual Cash Budget'!$K$10+'Step 2 - Annual Cash Budget'!$K$12+'Step 2 - Annual Cash Budget'!$K$13</f>
        <v>#DIV/0!</v>
      </c>
      <c r="T5" s="64" t="e">
        <f>(('Step 2 - Annual Cash Budget'!$E$7*'Step 3 - Sensitivity Table'!$N5)*(('Step 2 - Annual Cash Budget'!$H$7)+('Step 3 - Sensitivity Table'!H$4*'Step 2 - Annual Cash Budget'!$J$6)))+'Step 2 - Annual Cash Budget'!$K$8+'Step 2 - Annual Cash Budget'!$K$9+'Step 2 - Annual Cash Budget'!$K$10+'Step 2 - Annual Cash Budget'!$K$12+'Step 2 - Annual Cash Budget'!$K$13</f>
        <v>#DIV/0!</v>
      </c>
      <c r="U5" s="64" t="e">
        <f>(('Step 2 - Annual Cash Budget'!$E$7*'Step 3 - Sensitivity Table'!$N5)*(('Step 2 - Annual Cash Budget'!$H$7)+('Step 3 - Sensitivity Table'!I$4*'Step 2 - Annual Cash Budget'!$J$6)))+'Step 2 - Annual Cash Budget'!$K$8+'Step 2 - Annual Cash Budget'!$K$9+'Step 2 - Annual Cash Budget'!$K$10+'Step 2 - Annual Cash Budget'!$K$12+'Step 2 - Annual Cash Budget'!$K$13</f>
        <v>#DIV/0!</v>
      </c>
      <c r="V5" s="64" t="e">
        <f>(('Step 2 - Annual Cash Budget'!$E$7*'Step 3 - Sensitivity Table'!$N5)*(('Step 2 - Annual Cash Budget'!$H$7)+('Step 3 - Sensitivity Table'!J$4*'Step 2 - Annual Cash Budget'!$J$6)))+'Step 2 - Annual Cash Budget'!$K$8+'Step 2 - Annual Cash Budget'!$K$9+'Step 2 - Annual Cash Budget'!$K$10+'Step 2 - Annual Cash Budget'!$K$12+'Step 2 - Annual Cash Budget'!$K$13</f>
        <v>#DIV/0!</v>
      </c>
      <c r="W5" s="64" t="e">
        <f>(('Step 2 - Annual Cash Budget'!$E$7*'Step 3 - Sensitivity Table'!$N5)*(('Step 2 - Annual Cash Budget'!$H$7)+('Step 3 - Sensitivity Table'!K$4*'Step 2 - Annual Cash Budget'!$J$6)))+'Step 2 - Annual Cash Budget'!$K$8+'Step 2 - Annual Cash Budget'!$K$9+'Step 2 - Annual Cash Budget'!$K$10+'Step 2 - Annual Cash Budget'!$K$12+'Step 2 - Annual Cash Budget'!$K$13</f>
        <v>#DIV/0!</v>
      </c>
      <c r="X5" s="57"/>
      <c r="Y5" s="57"/>
      <c r="Z5" s="57"/>
      <c r="AA5" s="57"/>
      <c r="AB5" s="57"/>
    </row>
    <row r="6" spans="1:28" s="60" customFormat="1" ht="30" customHeight="1">
      <c r="A6" s="395"/>
      <c r="B6" s="50">
        <v>0.05</v>
      </c>
      <c r="C6" s="51" t="e">
        <f>ROUND(O16,-2)</f>
        <v>#DIV/0!</v>
      </c>
      <c r="D6" s="51" t="e">
        <f t="shared" si="0"/>
        <v>#DIV/0!</v>
      </c>
      <c r="E6" s="51" t="e">
        <f t="shared" si="0"/>
        <v>#DIV/0!</v>
      </c>
      <c r="F6" s="51" t="e">
        <f t="shared" si="0"/>
        <v>#DIV/0!</v>
      </c>
      <c r="G6" s="51" t="e">
        <f t="shared" si="0"/>
        <v>#DIV/0!</v>
      </c>
      <c r="H6" s="51" t="e">
        <f t="shared" si="0"/>
        <v>#DIV/0!</v>
      </c>
      <c r="I6" s="51" t="e">
        <f t="shared" si="0"/>
        <v>#DIV/0!</v>
      </c>
      <c r="J6" s="51" t="e">
        <f t="shared" si="0"/>
        <v>#DIV/0!</v>
      </c>
      <c r="K6" s="51" t="e">
        <f t="shared" si="0"/>
        <v>#DIV/0!</v>
      </c>
      <c r="L6" s="62"/>
      <c r="M6" s="57"/>
      <c r="N6" s="63">
        <v>1.05</v>
      </c>
      <c r="O6" s="64" t="e">
        <f>(('Step 2 - Annual Cash Budget'!$E$7*'Step 3 - Sensitivity Table'!$N6)*(('Step 2 - Annual Cash Budget'!$H$7)+('Step 3 - Sensitivity Table'!C$4*'Step 2 - Annual Cash Budget'!$J$6)))+'Step 2 - Annual Cash Budget'!$K$8+'Step 2 - Annual Cash Budget'!$K$9+'Step 2 - Annual Cash Budget'!$K$10+'Step 2 - Annual Cash Budget'!$K$12+'Step 2 - Annual Cash Budget'!$K$13</f>
        <v>#DIV/0!</v>
      </c>
      <c r="P6" s="64" t="e">
        <f>(('Step 2 - Annual Cash Budget'!$E$7*'Step 3 - Sensitivity Table'!$N6)*(('Step 2 - Annual Cash Budget'!$H$7)+('Step 3 - Sensitivity Table'!D$4*'Step 2 - Annual Cash Budget'!$J$6)))+'Step 2 - Annual Cash Budget'!$K$8+'Step 2 - Annual Cash Budget'!$K$9+'Step 2 - Annual Cash Budget'!$K$10+'Step 2 - Annual Cash Budget'!$K$12+'Step 2 - Annual Cash Budget'!$K$13</f>
        <v>#DIV/0!</v>
      </c>
      <c r="Q6" s="64" t="e">
        <f>(('Step 2 - Annual Cash Budget'!$E$7*'Step 3 - Sensitivity Table'!$N6)*(('Step 2 - Annual Cash Budget'!$H$7)+('Step 3 - Sensitivity Table'!E$4*'Step 2 - Annual Cash Budget'!$J$6)))+'Step 2 - Annual Cash Budget'!$K$8+'Step 2 - Annual Cash Budget'!$K$9+'Step 2 - Annual Cash Budget'!$K$10+'Step 2 - Annual Cash Budget'!$K$12+'Step 2 - Annual Cash Budget'!$K$13</f>
        <v>#DIV/0!</v>
      </c>
      <c r="R6" s="64" t="e">
        <f>(('Step 2 - Annual Cash Budget'!$E$7*'Step 3 - Sensitivity Table'!$N6)*(('Step 2 - Annual Cash Budget'!$H$7)+('Step 3 - Sensitivity Table'!F$4*'Step 2 - Annual Cash Budget'!$J$6)))+'Step 2 - Annual Cash Budget'!$K$8+'Step 2 - Annual Cash Budget'!$K$9+'Step 2 - Annual Cash Budget'!$K$10+'Step 2 - Annual Cash Budget'!$K$12+'Step 2 - Annual Cash Budget'!$K$13</f>
        <v>#DIV/0!</v>
      </c>
      <c r="S6" s="64" t="e">
        <f>(('Step 2 - Annual Cash Budget'!$E$7*'Step 3 - Sensitivity Table'!$N6)*(('Step 2 - Annual Cash Budget'!$H$7)+('Step 3 - Sensitivity Table'!G$4*'Step 2 - Annual Cash Budget'!$J$6)))+'Step 2 - Annual Cash Budget'!$K$8+'Step 2 - Annual Cash Budget'!$K$9+'Step 2 - Annual Cash Budget'!$K$10+'Step 2 - Annual Cash Budget'!$K$12+'Step 2 - Annual Cash Budget'!$K$13</f>
        <v>#DIV/0!</v>
      </c>
      <c r="T6" s="64" t="e">
        <f>(('Step 2 - Annual Cash Budget'!$E$7*'Step 3 - Sensitivity Table'!$N6)*(('Step 2 - Annual Cash Budget'!$H$7)+('Step 3 - Sensitivity Table'!H$4*'Step 2 - Annual Cash Budget'!$J$6)))+'Step 2 - Annual Cash Budget'!$K$8+'Step 2 - Annual Cash Budget'!$K$9+'Step 2 - Annual Cash Budget'!$K$10+'Step 2 - Annual Cash Budget'!$K$12+'Step 2 - Annual Cash Budget'!$K$13</f>
        <v>#DIV/0!</v>
      </c>
      <c r="U6" s="64" t="e">
        <f>(('Step 2 - Annual Cash Budget'!$E$7*'Step 3 - Sensitivity Table'!$N6)*(('Step 2 - Annual Cash Budget'!$H$7)+('Step 3 - Sensitivity Table'!I$4*'Step 2 - Annual Cash Budget'!$J$6)))+'Step 2 - Annual Cash Budget'!$K$8+'Step 2 - Annual Cash Budget'!$K$9+'Step 2 - Annual Cash Budget'!$K$10+'Step 2 - Annual Cash Budget'!$K$12+'Step 2 - Annual Cash Budget'!$K$13</f>
        <v>#DIV/0!</v>
      </c>
      <c r="V6" s="64" t="e">
        <f>(('Step 2 - Annual Cash Budget'!$E$7*'Step 3 - Sensitivity Table'!$N6)*(('Step 2 - Annual Cash Budget'!$H$7)+('Step 3 - Sensitivity Table'!J$4*'Step 2 - Annual Cash Budget'!$J$6)))+'Step 2 - Annual Cash Budget'!$K$8+'Step 2 - Annual Cash Budget'!$K$9+'Step 2 - Annual Cash Budget'!$K$10+'Step 2 - Annual Cash Budget'!$K$12+'Step 2 - Annual Cash Budget'!$K$13</f>
        <v>#DIV/0!</v>
      </c>
      <c r="W6" s="64" t="e">
        <f>(('Step 2 - Annual Cash Budget'!$E$7*'Step 3 - Sensitivity Table'!$N6)*(('Step 2 - Annual Cash Budget'!$H$7)+('Step 3 - Sensitivity Table'!K$4*'Step 2 - Annual Cash Budget'!$J$6)))+'Step 2 - Annual Cash Budget'!$K$8+'Step 2 - Annual Cash Budget'!$K$9+'Step 2 - Annual Cash Budget'!$K$10+'Step 2 - Annual Cash Budget'!$K$12+'Step 2 - Annual Cash Budget'!$K$13</f>
        <v>#DIV/0!</v>
      </c>
      <c r="X6" s="57"/>
      <c r="Y6" s="57"/>
      <c r="Z6" s="57"/>
      <c r="AA6" s="57"/>
      <c r="AB6" s="57"/>
    </row>
    <row r="7" spans="1:28" s="60" customFormat="1" ht="30" customHeight="1">
      <c r="A7" s="395"/>
      <c r="B7" s="52">
        <v>0</v>
      </c>
      <c r="C7" s="51" t="e">
        <f>ROUND(O17,-2)</f>
        <v>#DIV/0!</v>
      </c>
      <c r="D7" s="51" t="e">
        <f t="shared" si="0"/>
        <v>#DIV/0!</v>
      </c>
      <c r="E7" s="51" t="e">
        <f t="shared" si="0"/>
        <v>#DIV/0!</v>
      </c>
      <c r="F7" s="51" t="e">
        <f t="shared" si="0"/>
        <v>#DIV/0!</v>
      </c>
      <c r="G7" s="53">
        <f>'Step 2 - Annual Cash Budget'!K49</f>
        <v>0</v>
      </c>
      <c r="H7" s="51" t="e">
        <f t="shared" si="0"/>
        <v>#DIV/0!</v>
      </c>
      <c r="I7" s="51" t="e">
        <f t="shared" si="0"/>
        <v>#DIV/0!</v>
      </c>
      <c r="J7" s="51" t="e">
        <f t="shared" si="0"/>
        <v>#DIV/0!</v>
      </c>
      <c r="K7" s="51" t="e">
        <f t="shared" si="0"/>
        <v>#DIV/0!</v>
      </c>
      <c r="L7" s="62"/>
      <c r="M7" s="57"/>
      <c r="N7" s="65">
        <v>0</v>
      </c>
      <c r="O7" s="64" t="e">
        <f>(('Step 2 - Annual Cash Budget'!$E$7)*(('Step 2 - Annual Cash Budget'!$H$7)+('Step 3 - Sensitivity Table'!C$4*'Step 2 - Annual Cash Budget'!$J$6)))+'Step 2 - Annual Cash Budget'!$K$8+'Step 2 - Annual Cash Budget'!$K$9+'Step 2 - Annual Cash Budget'!$K$10+'Step 2 - Annual Cash Budget'!$K$12+'Step 2 - Annual Cash Budget'!$K$13</f>
        <v>#DIV/0!</v>
      </c>
      <c r="P7" s="64" t="e">
        <f>(('Step 2 - Annual Cash Budget'!$E$7)*(('Step 2 - Annual Cash Budget'!$H$7)+('Step 3 - Sensitivity Table'!D$4*'Step 2 - Annual Cash Budget'!$J$6)))+'Step 2 - Annual Cash Budget'!$K$8+'Step 2 - Annual Cash Budget'!$K$9+'Step 2 - Annual Cash Budget'!$K$10+'Step 2 - Annual Cash Budget'!$K$12+'Step 2 - Annual Cash Budget'!$K$13</f>
        <v>#DIV/0!</v>
      </c>
      <c r="Q7" s="64" t="e">
        <f>(('Step 2 - Annual Cash Budget'!$E$7)*(('Step 2 - Annual Cash Budget'!$H$7)+('Step 3 - Sensitivity Table'!E$4*'Step 2 - Annual Cash Budget'!$J$6)))+'Step 2 - Annual Cash Budget'!$K$8+'Step 2 - Annual Cash Budget'!$K$9+'Step 2 - Annual Cash Budget'!$K$10+'Step 2 - Annual Cash Budget'!$K$12+'Step 2 - Annual Cash Budget'!$K$13</f>
        <v>#DIV/0!</v>
      </c>
      <c r="R7" s="64" t="e">
        <f>(('Step 2 - Annual Cash Budget'!$E$7)*(('Step 2 - Annual Cash Budget'!$H$7)+('Step 3 - Sensitivity Table'!F$4*'Step 2 - Annual Cash Budget'!$J$6)))+'Step 2 - Annual Cash Budget'!$K$8+'Step 2 - Annual Cash Budget'!$K$9+'Step 2 - Annual Cash Budget'!$K$10+'Step 2 - Annual Cash Budget'!$K$12+'Step 2 - Annual Cash Budget'!$K$13</f>
        <v>#DIV/0!</v>
      </c>
      <c r="S7" s="64" t="e">
        <f>(('Step 2 - Annual Cash Budget'!$E$7)*(('Step 2 - Annual Cash Budget'!$H$7)+('Step 3 - Sensitivity Table'!G$4*'Step 2 - Annual Cash Budget'!$J$6)))+'Step 2 - Annual Cash Budget'!$K$8+'Step 2 - Annual Cash Budget'!$K$9+'Step 2 - Annual Cash Budget'!$K$10+'Step 2 - Annual Cash Budget'!$K$12+'Step 2 - Annual Cash Budget'!$K$13</f>
        <v>#DIV/0!</v>
      </c>
      <c r="T7" s="64" t="e">
        <f>(('Step 2 - Annual Cash Budget'!$E$7)*(('Step 2 - Annual Cash Budget'!$H$7)+('Step 3 - Sensitivity Table'!H$4*'Step 2 - Annual Cash Budget'!$J$6)))+'Step 2 - Annual Cash Budget'!$K$8+'Step 2 - Annual Cash Budget'!$K$9+'Step 2 - Annual Cash Budget'!$K$10+'Step 2 - Annual Cash Budget'!$K$12+'Step 2 - Annual Cash Budget'!$K$13</f>
        <v>#DIV/0!</v>
      </c>
      <c r="U7" s="64" t="e">
        <f>(('Step 2 - Annual Cash Budget'!$E$7)*(('Step 2 - Annual Cash Budget'!$H$7)+('Step 3 - Sensitivity Table'!I$4*'Step 2 - Annual Cash Budget'!$J$6)))+'Step 2 - Annual Cash Budget'!$K$8+'Step 2 - Annual Cash Budget'!$K$9+'Step 2 - Annual Cash Budget'!$K$10+'Step 2 - Annual Cash Budget'!$K$12+'Step 2 - Annual Cash Budget'!$K$13</f>
        <v>#DIV/0!</v>
      </c>
      <c r="V7" s="64" t="e">
        <f>(('Step 2 - Annual Cash Budget'!$E$7)*(('Step 2 - Annual Cash Budget'!$H$7)+('Step 3 - Sensitivity Table'!J$4*'Step 2 - Annual Cash Budget'!$J$6)))+'Step 2 - Annual Cash Budget'!$K$8+'Step 2 - Annual Cash Budget'!$K$9+'Step 2 - Annual Cash Budget'!$K$10+'Step 2 - Annual Cash Budget'!$K$12+'Step 2 - Annual Cash Budget'!$K$13</f>
        <v>#DIV/0!</v>
      </c>
      <c r="W7" s="64" t="e">
        <f>(('Step 2 - Annual Cash Budget'!$E$7)*(('Step 2 - Annual Cash Budget'!$H$7)+('Step 3 - Sensitivity Table'!K$4*'Step 2 - Annual Cash Budget'!$J$6)))+'Step 2 - Annual Cash Budget'!$K$8+'Step 2 - Annual Cash Budget'!$K$9+'Step 2 - Annual Cash Budget'!$K$10+'Step 2 - Annual Cash Budget'!$K$12+'Step 2 - Annual Cash Budget'!$K$13</f>
        <v>#DIV/0!</v>
      </c>
      <c r="X7" s="57"/>
      <c r="Y7" s="57"/>
      <c r="Z7" s="57"/>
      <c r="AA7" s="57"/>
      <c r="AB7" s="57"/>
    </row>
    <row r="8" spans="1:28" s="60" customFormat="1" ht="30" customHeight="1">
      <c r="A8" s="395"/>
      <c r="B8" s="50">
        <v>-0.05</v>
      </c>
      <c r="C8" s="51" t="e">
        <f>ROUND(O18,-2)</f>
        <v>#DIV/0!</v>
      </c>
      <c r="D8" s="51" t="e">
        <f t="shared" si="0"/>
        <v>#DIV/0!</v>
      </c>
      <c r="E8" s="51" t="e">
        <f t="shared" si="0"/>
        <v>#DIV/0!</v>
      </c>
      <c r="F8" s="51" t="e">
        <f t="shared" si="0"/>
        <v>#DIV/0!</v>
      </c>
      <c r="G8" s="51" t="e">
        <f>ROUND(S18,-2)</f>
        <v>#DIV/0!</v>
      </c>
      <c r="H8" s="51" t="e">
        <f t="shared" si="0"/>
        <v>#DIV/0!</v>
      </c>
      <c r="I8" s="51" t="e">
        <f t="shared" si="0"/>
        <v>#DIV/0!</v>
      </c>
      <c r="J8" s="51" t="e">
        <f t="shared" si="0"/>
        <v>#DIV/0!</v>
      </c>
      <c r="K8" s="51" t="e">
        <f t="shared" si="0"/>
        <v>#DIV/0!</v>
      </c>
      <c r="L8" s="62"/>
      <c r="M8" s="57"/>
      <c r="N8" s="63">
        <v>0.95</v>
      </c>
      <c r="O8" s="64" t="e">
        <f>(('Step 2 - Annual Cash Budget'!$E$7*'Step 3 - Sensitivity Table'!$N8)*(('Step 2 - Annual Cash Budget'!$H$7)+('Step 3 - Sensitivity Table'!C$4*'Step 2 - Annual Cash Budget'!$J$6)))+'Step 2 - Annual Cash Budget'!$K$8+'Step 2 - Annual Cash Budget'!$K$9+'Step 2 - Annual Cash Budget'!$K$10+'Step 2 - Annual Cash Budget'!$K$12+'Step 2 - Annual Cash Budget'!$K$13</f>
        <v>#DIV/0!</v>
      </c>
      <c r="P8" s="64" t="e">
        <f>(('Step 2 - Annual Cash Budget'!$E$7*'Step 3 - Sensitivity Table'!$N8)*(('Step 2 - Annual Cash Budget'!$H$7)+('Step 3 - Sensitivity Table'!D$4*'Step 2 - Annual Cash Budget'!$J$6)))+'Step 2 - Annual Cash Budget'!$K$8+'Step 2 - Annual Cash Budget'!$K$9+'Step 2 - Annual Cash Budget'!$K$10+'Step 2 - Annual Cash Budget'!$K$12+'Step 2 - Annual Cash Budget'!$K$13</f>
        <v>#DIV/0!</v>
      </c>
      <c r="Q8" s="64" t="e">
        <f>(('Step 2 - Annual Cash Budget'!$E$7*'Step 3 - Sensitivity Table'!$N8)*(('Step 2 - Annual Cash Budget'!$H$7)+('Step 3 - Sensitivity Table'!E$4*'Step 2 - Annual Cash Budget'!$J$6)))+'Step 2 - Annual Cash Budget'!$K$8+'Step 2 - Annual Cash Budget'!$K$9+'Step 2 - Annual Cash Budget'!$K$10+'Step 2 - Annual Cash Budget'!$K$12+'Step 2 - Annual Cash Budget'!$K$13</f>
        <v>#DIV/0!</v>
      </c>
      <c r="R8" s="64" t="e">
        <f>(('Step 2 - Annual Cash Budget'!$E$7*'Step 3 - Sensitivity Table'!$N8)*(('Step 2 - Annual Cash Budget'!$H$7)+('Step 3 - Sensitivity Table'!F$4*'Step 2 - Annual Cash Budget'!$J$6)))+'Step 2 - Annual Cash Budget'!$K$8+'Step 2 - Annual Cash Budget'!$K$9+'Step 2 - Annual Cash Budget'!$K$10+'Step 2 - Annual Cash Budget'!$K$12+'Step 2 - Annual Cash Budget'!$K$13</f>
        <v>#DIV/0!</v>
      </c>
      <c r="S8" s="64" t="e">
        <f>(('Step 2 - Annual Cash Budget'!$E$7*'Step 3 - Sensitivity Table'!$N8)*(('Step 2 - Annual Cash Budget'!$H$7)+('Step 3 - Sensitivity Table'!G$4*'Step 2 - Annual Cash Budget'!$J$6)))+'Step 2 - Annual Cash Budget'!$K$8+'Step 2 - Annual Cash Budget'!$K$9+'Step 2 - Annual Cash Budget'!$K$10+'Step 2 - Annual Cash Budget'!$K$12+'Step 2 - Annual Cash Budget'!$K$13</f>
        <v>#DIV/0!</v>
      </c>
      <c r="T8" s="64" t="e">
        <f>(('Step 2 - Annual Cash Budget'!$E$7*'Step 3 - Sensitivity Table'!$N8)*(('Step 2 - Annual Cash Budget'!$H$7)+('Step 3 - Sensitivity Table'!H$4*'Step 2 - Annual Cash Budget'!$J$6)))+'Step 2 - Annual Cash Budget'!$K$8+'Step 2 - Annual Cash Budget'!$K$9+'Step 2 - Annual Cash Budget'!$K$10+'Step 2 - Annual Cash Budget'!$K$12+'Step 2 - Annual Cash Budget'!$K$13</f>
        <v>#DIV/0!</v>
      </c>
      <c r="U8" s="64" t="e">
        <f>(('Step 2 - Annual Cash Budget'!$E$7*'Step 3 - Sensitivity Table'!$N8)*(('Step 2 - Annual Cash Budget'!$H$7)+('Step 3 - Sensitivity Table'!I$4*'Step 2 - Annual Cash Budget'!$J$6)))+'Step 2 - Annual Cash Budget'!$K$8+'Step 2 - Annual Cash Budget'!$K$9+'Step 2 - Annual Cash Budget'!$K$10+'Step 2 - Annual Cash Budget'!$K$12+'Step 2 - Annual Cash Budget'!$K$13</f>
        <v>#DIV/0!</v>
      </c>
      <c r="V8" s="64" t="e">
        <f>(('Step 2 - Annual Cash Budget'!$E$7*'Step 3 - Sensitivity Table'!$N8)*(('Step 2 - Annual Cash Budget'!$H$7)+('Step 3 - Sensitivity Table'!J$4*'Step 2 - Annual Cash Budget'!$J$6)))+'Step 2 - Annual Cash Budget'!$K$8+'Step 2 - Annual Cash Budget'!$K$9+'Step 2 - Annual Cash Budget'!$K$10+'Step 2 - Annual Cash Budget'!$K$12+'Step 2 - Annual Cash Budget'!$K$13</f>
        <v>#DIV/0!</v>
      </c>
      <c r="W8" s="64" t="e">
        <f>(('Step 2 - Annual Cash Budget'!$E$7*'Step 3 - Sensitivity Table'!$N8)*(('Step 2 - Annual Cash Budget'!$H$7)+('Step 3 - Sensitivity Table'!K$4*'Step 2 - Annual Cash Budget'!$J$6)))+'Step 2 - Annual Cash Budget'!$K$8+'Step 2 - Annual Cash Budget'!$K$9+'Step 2 - Annual Cash Budget'!$K$10+'Step 2 - Annual Cash Budget'!$K$12+'Step 2 - Annual Cash Budget'!$K$13</f>
        <v>#DIV/0!</v>
      </c>
      <c r="X8" s="57"/>
      <c r="Y8" s="57"/>
      <c r="Z8" s="57"/>
      <c r="AA8" s="57"/>
      <c r="AB8" s="57"/>
    </row>
    <row r="9" spans="1:28" s="60" customFormat="1" ht="30" customHeight="1">
      <c r="A9" s="395"/>
      <c r="B9" s="54">
        <v>-0.1</v>
      </c>
      <c r="C9" s="51" t="e">
        <f>ROUND(O19,-2)</f>
        <v>#DIV/0!</v>
      </c>
      <c r="D9" s="51" t="e">
        <f t="shared" si="0"/>
        <v>#DIV/0!</v>
      </c>
      <c r="E9" s="51" t="e">
        <f t="shared" si="0"/>
        <v>#DIV/0!</v>
      </c>
      <c r="F9" s="51" t="e">
        <f t="shared" si="0"/>
        <v>#DIV/0!</v>
      </c>
      <c r="G9" s="51" t="e">
        <f>ROUND(S19,-2)</f>
        <v>#DIV/0!</v>
      </c>
      <c r="H9" s="51" t="e">
        <f t="shared" si="0"/>
        <v>#DIV/0!</v>
      </c>
      <c r="I9" s="51" t="e">
        <f t="shared" si="0"/>
        <v>#DIV/0!</v>
      </c>
      <c r="J9" s="51" t="e">
        <f t="shared" si="0"/>
        <v>#DIV/0!</v>
      </c>
      <c r="K9" s="51" t="e">
        <f t="shared" si="0"/>
        <v>#DIV/0!</v>
      </c>
      <c r="L9" s="62"/>
      <c r="M9" s="57"/>
      <c r="N9" s="63">
        <v>0.9</v>
      </c>
      <c r="O9" s="64" t="e">
        <f>(('Step 2 - Annual Cash Budget'!$E$7*'Step 3 - Sensitivity Table'!$N9)*(('Step 2 - Annual Cash Budget'!$H$7)+('Step 3 - Sensitivity Table'!C$4*'Step 2 - Annual Cash Budget'!$J$6)))+'Step 2 - Annual Cash Budget'!$K$8+'Step 2 - Annual Cash Budget'!$K$9+'Step 2 - Annual Cash Budget'!$K$10+'Step 2 - Annual Cash Budget'!$K$12+'Step 2 - Annual Cash Budget'!$K$13</f>
        <v>#DIV/0!</v>
      </c>
      <c r="P9" s="64" t="e">
        <f>(('Step 2 - Annual Cash Budget'!$E$7*'Step 3 - Sensitivity Table'!$N9)*(('Step 2 - Annual Cash Budget'!$H$7)+('Step 3 - Sensitivity Table'!D$4*'Step 2 - Annual Cash Budget'!$J$6)))+'Step 2 - Annual Cash Budget'!$K$8+'Step 2 - Annual Cash Budget'!$K$9+'Step 2 - Annual Cash Budget'!$K$10+'Step 2 - Annual Cash Budget'!$K$12+'Step 2 - Annual Cash Budget'!$K$13</f>
        <v>#DIV/0!</v>
      </c>
      <c r="Q9" s="64" t="e">
        <f>(('Step 2 - Annual Cash Budget'!$E$7*'Step 3 - Sensitivity Table'!$N9)*(('Step 2 - Annual Cash Budget'!$H$7)+('Step 3 - Sensitivity Table'!E$4*'Step 2 - Annual Cash Budget'!$J$6)))+'Step 2 - Annual Cash Budget'!$K$8+'Step 2 - Annual Cash Budget'!$K$9+'Step 2 - Annual Cash Budget'!$K$10+'Step 2 - Annual Cash Budget'!$K$12+'Step 2 - Annual Cash Budget'!$K$13</f>
        <v>#DIV/0!</v>
      </c>
      <c r="R9" s="64" t="e">
        <f>(('Step 2 - Annual Cash Budget'!$E$7*'Step 3 - Sensitivity Table'!$N9)*(('Step 2 - Annual Cash Budget'!$H$7)+('Step 3 - Sensitivity Table'!F$4*'Step 2 - Annual Cash Budget'!$J$6)))+'Step 2 - Annual Cash Budget'!$K$8+'Step 2 - Annual Cash Budget'!$K$9+'Step 2 - Annual Cash Budget'!$K$10+'Step 2 - Annual Cash Budget'!$K$12+'Step 2 - Annual Cash Budget'!$K$13</f>
        <v>#DIV/0!</v>
      </c>
      <c r="S9" s="64" t="e">
        <f>(('Step 2 - Annual Cash Budget'!$E$7*'Step 3 - Sensitivity Table'!$N9)*(('Step 2 - Annual Cash Budget'!$H$7)+('Step 3 - Sensitivity Table'!G$4*'Step 2 - Annual Cash Budget'!$J$6)))+'Step 2 - Annual Cash Budget'!$K$8+'Step 2 - Annual Cash Budget'!$K$9+'Step 2 - Annual Cash Budget'!$K$10+'Step 2 - Annual Cash Budget'!$K$12+'Step 2 - Annual Cash Budget'!$K$13</f>
        <v>#DIV/0!</v>
      </c>
      <c r="T9" s="64" t="e">
        <f>(('Step 2 - Annual Cash Budget'!$E$7*'Step 3 - Sensitivity Table'!$N9)*(('Step 2 - Annual Cash Budget'!$H$7)+('Step 3 - Sensitivity Table'!H$4*'Step 2 - Annual Cash Budget'!$J$6)))+'Step 2 - Annual Cash Budget'!$K$8+'Step 2 - Annual Cash Budget'!$K$9+'Step 2 - Annual Cash Budget'!$K$10+'Step 2 - Annual Cash Budget'!$K$12+'Step 2 - Annual Cash Budget'!$K$13</f>
        <v>#DIV/0!</v>
      </c>
      <c r="U9" s="64" t="e">
        <f>(('Step 2 - Annual Cash Budget'!$E$7*'Step 3 - Sensitivity Table'!$N9)*(('Step 2 - Annual Cash Budget'!$H$7)+('Step 3 - Sensitivity Table'!I$4*'Step 2 - Annual Cash Budget'!$J$6)))+'Step 2 - Annual Cash Budget'!$K$8+'Step 2 - Annual Cash Budget'!$K$9+'Step 2 - Annual Cash Budget'!$K$10+'Step 2 - Annual Cash Budget'!$K$12+'Step 2 - Annual Cash Budget'!$K$13</f>
        <v>#DIV/0!</v>
      </c>
      <c r="V9" s="64" t="e">
        <f>(('Step 2 - Annual Cash Budget'!$E$7*'Step 3 - Sensitivity Table'!$N9)*(('Step 2 - Annual Cash Budget'!$H$7)+('Step 3 - Sensitivity Table'!J$4*'Step 2 - Annual Cash Budget'!$J$6)))+'Step 2 - Annual Cash Budget'!$K$8+'Step 2 - Annual Cash Budget'!$K$9+'Step 2 - Annual Cash Budget'!$K$10+'Step 2 - Annual Cash Budget'!$K$12+'Step 2 - Annual Cash Budget'!$K$13</f>
        <v>#DIV/0!</v>
      </c>
      <c r="W9" s="64" t="e">
        <f>(('Step 2 - Annual Cash Budget'!$E$7*'Step 3 - Sensitivity Table'!$N9)*(('Step 2 - Annual Cash Budget'!$H$7)+('Step 3 - Sensitivity Table'!K$4*'Step 2 - Annual Cash Budget'!$J$6)))+'Step 2 - Annual Cash Budget'!$K$8+'Step 2 - Annual Cash Budget'!$K$9+'Step 2 - Annual Cash Budget'!$K$10+'Step 2 - Annual Cash Budget'!$K$12+'Step 2 - Annual Cash Budget'!$K$13</f>
        <v>#DIV/0!</v>
      </c>
      <c r="X9" s="57"/>
      <c r="Y9" s="57"/>
      <c r="Z9" s="57"/>
      <c r="AA9" s="57"/>
      <c r="AB9" s="57"/>
    </row>
    <row r="10" spans="1:28" s="13" customFormat="1" ht="14.25">
      <c r="A10" s="43"/>
      <c r="B10" s="43"/>
      <c r="C10" s="43"/>
      <c r="D10" s="43"/>
      <c r="E10" s="43"/>
      <c r="F10" s="43"/>
      <c r="G10" s="43"/>
      <c r="H10" s="43"/>
      <c r="I10" s="43"/>
      <c r="J10" s="43"/>
      <c r="K10" s="43"/>
      <c r="L10" s="43"/>
      <c r="M10" s="43"/>
      <c r="N10" s="66"/>
      <c r="O10" s="66"/>
      <c r="P10" s="66"/>
      <c r="Q10" s="66"/>
      <c r="R10" s="66"/>
      <c r="S10" s="66"/>
      <c r="T10" s="66"/>
      <c r="U10" s="66"/>
      <c r="V10" s="66"/>
      <c r="W10" s="66"/>
      <c r="X10" s="43"/>
      <c r="Y10" s="43"/>
      <c r="Z10" s="43"/>
      <c r="AA10" s="43"/>
      <c r="AB10" s="43"/>
    </row>
    <row r="11" spans="1:28" s="13" customFormat="1" ht="14.25">
      <c r="A11" s="43"/>
      <c r="B11" s="43"/>
      <c r="C11" s="43"/>
      <c r="D11" s="43"/>
      <c r="E11" s="43"/>
      <c r="F11" s="43"/>
      <c r="G11" s="43"/>
      <c r="H11" s="43"/>
      <c r="I11" s="43"/>
      <c r="J11" s="43"/>
      <c r="K11" s="43"/>
      <c r="L11" s="43"/>
      <c r="M11" s="43"/>
      <c r="N11" s="66" t="s">
        <v>138</v>
      </c>
      <c r="O11" s="64">
        <f>'Step 2 - Annual Cash Budget'!K47</f>
        <v>0</v>
      </c>
      <c r="P11" s="66"/>
      <c r="Q11" s="66"/>
      <c r="R11" s="66"/>
      <c r="S11" s="66"/>
      <c r="T11" s="66"/>
      <c r="U11" s="66"/>
      <c r="V11" s="66"/>
      <c r="W11" s="66"/>
      <c r="X11" s="43"/>
      <c r="Y11" s="43"/>
      <c r="Z11" s="43"/>
      <c r="AA11" s="43"/>
      <c r="AB11" s="43"/>
    </row>
    <row r="12" spans="2:28" s="13" customFormat="1" ht="14.25">
      <c r="B12" s="55" t="s">
        <v>135</v>
      </c>
      <c r="C12" s="43"/>
      <c r="D12" s="43"/>
      <c r="E12" s="43"/>
      <c r="F12" s="43"/>
      <c r="G12" s="43"/>
      <c r="H12" s="43"/>
      <c r="I12" s="43"/>
      <c r="J12" s="43"/>
      <c r="K12" s="43"/>
      <c r="L12" s="43"/>
      <c r="M12" s="43"/>
      <c r="N12" s="66"/>
      <c r="O12" s="66"/>
      <c r="P12" s="66"/>
      <c r="Q12" s="66"/>
      <c r="R12" s="66"/>
      <c r="S12" s="66"/>
      <c r="T12" s="66"/>
      <c r="U12" s="66"/>
      <c r="V12" s="66"/>
      <c r="W12" s="66"/>
      <c r="X12" s="43"/>
      <c r="Y12" s="43"/>
      <c r="Z12" s="43"/>
      <c r="AA12" s="43"/>
      <c r="AB12" s="43"/>
    </row>
    <row r="13" spans="1:28" s="13" customFormat="1" ht="14.25">
      <c r="A13" s="43"/>
      <c r="B13" s="43"/>
      <c r="C13" s="43"/>
      <c r="D13" s="43"/>
      <c r="E13" s="56"/>
      <c r="F13" s="56"/>
      <c r="G13" s="43"/>
      <c r="H13" s="43"/>
      <c r="I13" s="43"/>
      <c r="J13" s="43"/>
      <c r="K13" s="43"/>
      <c r="L13" s="43"/>
      <c r="M13" s="43"/>
      <c r="N13" s="66" t="s">
        <v>139</v>
      </c>
      <c r="O13" s="66"/>
      <c r="P13" s="66"/>
      <c r="Q13" s="66"/>
      <c r="R13" s="66"/>
      <c r="S13" s="66"/>
      <c r="T13" s="66"/>
      <c r="U13" s="66"/>
      <c r="V13" s="66"/>
      <c r="W13" s="66"/>
      <c r="X13" s="43"/>
      <c r="Y13" s="43"/>
      <c r="Z13" s="43"/>
      <c r="AA13" s="43"/>
      <c r="AB13" s="43"/>
    </row>
    <row r="14" spans="1:28" s="13" customFormat="1" ht="15" customHeight="1">
      <c r="A14" s="43"/>
      <c r="B14" s="43"/>
      <c r="C14" s="43"/>
      <c r="D14" s="43"/>
      <c r="E14" s="43"/>
      <c r="F14" s="43"/>
      <c r="G14" s="43"/>
      <c r="H14" s="43"/>
      <c r="I14" s="43"/>
      <c r="J14" s="43"/>
      <c r="K14" s="43"/>
      <c r="L14" s="43"/>
      <c r="M14" s="43"/>
      <c r="N14" s="66"/>
      <c r="O14" s="67">
        <v>-2</v>
      </c>
      <c r="P14" s="67">
        <v>-1.5</v>
      </c>
      <c r="Q14" s="67">
        <v>-1</v>
      </c>
      <c r="R14" s="67">
        <v>-0.5</v>
      </c>
      <c r="S14" s="67">
        <v>0</v>
      </c>
      <c r="T14" s="67">
        <v>0.5</v>
      </c>
      <c r="U14" s="67">
        <v>1</v>
      </c>
      <c r="V14" s="67">
        <v>1.5</v>
      </c>
      <c r="W14" s="67">
        <v>2</v>
      </c>
      <c r="X14" s="43"/>
      <c r="Y14" s="43"/>
      <c r="Z14" s="43"/>
      <c r="AA14" s="43"/>
      <c r="AB14" s="43"/>
    </row>
    <row r="15" spans="1:28" s="13" customFormat="1" ht="30" customHeight="1">
      <c r="A15" s="44"/>
      <c r="B15" s="44"/>
      <c r="C15" s="394" t="s">
        <v>134</v>
      </c>
      <c r="D15" s="394"/>
      <c r="E15" s="394"/>
      <c r="F15" s="394"/>
      <c r="G15" s="394"/>
      <c r="H15" s="394"/>
      <c r="I15" s="394"/>
      <c r="J15" s="394"/>
      <c r="K15" s="394"/>
      <c r="L15" s="43"/>
      <c r="M15" s="43"/>
      <c r="N15" s="63">
        <v>0.1</v>
      </c>
      <c r="O15" s="68" t="e">
        <f>O5-$O$11</f>
        <v>#DIV/0!</v>
      </c>
      <c r="P15" s="68" t="e">
        <f aca="true" t="shared" si="1" ref="P15:W15">P5-$O$11</f>
        <v>#DIV/0!</v>
      </c>
      <c r="Q15" s="68" t="e">
        <f t="shared" si="1"/>
        <v>#DIV/0!</v>
      </c>
      <c r="R15" s="68" t="e">
        <f t="shared" si="1"/>
        <v>#DIV/0!</v>
      </c>
      <c r="S15" s="68" t="e">
        <f t="shared" si="1"/>
        <v>#DIV/0!</v>
      </c>
      <c r="T15" s="68" t="e">
        <f t="shared" si="1"/>
        <v>#DIV/0!</v>
      </c>
      <c r="U15" s="68" t="e">
        <f t="shared" si="1"/>
        <v>#DIV/0!</v>
      </c>
      <c r="V15" s="68" t="e">
        <f t="shared" si="1"/>
        <v>#DIV/0!</v>
      </c>
      <c r="W15" s="68" t="e">
        <f t="shared" si="1"/>
        <v>#DIV/0!</v>
      </c>
      <c r="X15" s="43"/>
      <c r="Y15" s="43"/>
      <c r="Z15" s="43"/>
      <c r="AA15" s="43"/>
      <c r="AB15" s="43"/>
    </row>
    <row r="16" spans="1:28" s="13" customFormat="1" ht="30" customHeight="1">
      <c r="A16" s="1"/>
      <c r="B16" s="45"/>
      <c r="C16" s="46">
        <v>-2</v>
      </c>
      <c r="D16" s="46">
        <v>-1.5</v>
      </c>
      <c r="E16" s="47">
        <v>-1</v>
      </c>
      <c r="F16" s="46">
        <v>-0.5</v>
      </c>
      <c r="G16" s="48">
        <v>0</v>
      </c>
      <c r="H16" s="49">
        <v>0.5</v>
      </c>
      <c r="I16" s="49">
        <v>1</v>
      </c>
      <c r="J16" s="49">
        <v>1.5</v>
      </c>
      <c r="K16" s="49">
        <v>2</v>
      </c>
      <c r="L16" s="43"/>
      <c r="M16" s="43"/>
      <c r="N16" s="63">
        <v>0.05</v>
      </c>
      <c r="O16" s="68" t="e">
        <f aca="true" t="shared" si="2" ref="O16:W19">O6-$O$11</f>
        <v>#DIV/0!</v>
      </c>
      <c r="P16" s="68" t="e">
        <f t="shared" si="2"/>
        <v>#DIV/0!</v>
      </c>
      <c r="Q16" s="68" t="e">
        <f t="shared" si="2"/>
        <v>#DIV/0!</v>
      </c>
      <c r="R16" s="68" t="e">
        <f t="shared" si="2"/>
        <v>#DIV/0!</v>
      </c>
      <c r="S16" s="68" t="e">
        <f t="shared" si="2"/>
        <v>#DIV/0!</v>
      </c>
      <c r="T16" s="68" t="e">
        <f t="shared" si="2"/>
        <v>#DIV/0!</v>
      </c>
      <c r="U16" s="68" t="e">
        <f t="shared" si="2"/>
        <v>#DIV/0!</v>
      </c>
      <c r="V16" s="68" t="e">
        <f t="shared" si="2"/>
        <v>#DIV/0!</v>
      </c>
      <c r="W16" s="68" t="e">
        <f t="shared" si="2"/>
        <v>#DIV/0!</v>
      </c>
      <c r="X16" s="43"/>
      <c r="Y16" s="43"/>
      <c r="Z16" s="43"/>
      <c r="AA16" s="43"/>
      <c r="AB16" s="43"/>
    </row>
    <row r="17" spans="1:28" s="13" customFormat="1" ht="30" customHeight="1">
      <c r="A17" s="396" t="s">
        <v>132</v>
      </c>
      <c r="B17" s="50">
        <v>-0.1</v>
      </c>
      <c r="C17" s="51" t="e">
        <f>ROUND(O44,-2)</f>
        <v>#DIV/0!</v>
      </c>
      <c r="D17" s="51" t="e">
        <f aca="true" t="shared" si="3" ref="D17:K21">ROUND(P44,-2)</f>
        <v>#DIV/0!</v>
      </c>
      <c r="E17" s="51" t="e">
        <f t="shared" si="3"/>
        <v>#DIV/0!</v>
      </c>
      <c r="F17" s="51" t="e">
        <f t="shared" si="3"/>
        <v>#DIV/0!</v>
      </c>
      <c r="G17" s="51" t="e">
        <f t="shared" si="3"/>
        <v>#DIV/0!</v>
      </c>
      <c r="H17" s="51" t="e">
        <f t="shared" si="3"/>
        <v>#DIV/0!</v>
      </c>
      <c r="I17" s="51" t="e">
        <f t="shared" si="3"/>
        <v>#DIV/0!</v>
      </c>
      <c r="J17" s="51" t="e">
        <f t="shared" si="3"/>
        <v>#DIV/0!</v>
      </c>
      <c r="K17" s="51" t="e">
        <f t="shared" si="3"/>
        <v>#DIV/0!</v>
      </c>
      <c r="L17" s="43"/>
      <c r="M17" s="43"/>
      <c r="N17" s="65">
        <v>0</v>
      </c>
      <c r="O17" s="68" t="e">
        <f t="shared" si="2"/>
        <v>#DIV/0!</v>
      </c>
      <c r="P17" s="68" t="e">
        <f t="shared" si="2"/>
        <v>#DIV/0!</v>
      </c>
      <c r="Q17" s="68" t="e">
        <f t="shared" si="2"/>
        <v>#DIV/0!</v>
      </c>
      <c r="R17" s="68" t="e">
        <f t="shared" si="2"/>
        <v>#DIV/0!</v>
      </c>
      <c r="S17" s="68" t="e">
        <f t="shared" si="2"/>
        <v>#DIV/0!</v>
      </c>
      <c r="T17" s="68" t="e">
        <f t="shared" si="2"/>
        <v>#DIV/0!</v>
      </c>
      <c r="U17" s="68" t="e">
        <f t="shared" si="2"/>
        <v>#DIV/0!</v>
      </c>
      <c r="V17" s="68" t="e">
        <f t="shared" si="2"/>
        <v>#DIV/0!</v>
      </c>
      <c r="W17" s="68" t="e">
        <f t="shared" si="2"/>
        <v>#DIV/0!</v>
      </c>
      <c r="X17" s="43"/>
      <c r="Y17" s="43"/>
      <c r="Z17" s="43"/>
      <c r="AA17" s="43"/>
      <c r="AB17" s="43"/>
    </row>
    <row r="18" spans="1:28" s="13" customFormat="1" ht="30" customHeight="1">
      <c r="A18" s="396"/>
      <c r="B18" s="50">
        <v>-0.05</v>
      </c>
      <c r="C18" s="51" t="e">
        <f>ROUND(O45,-2)</f>
        <v>#DIV/0!</v>
      </c>
      <c r="D18" s="51" t="e">
        <f t="shared" si="3"/>
        <v>#DIV/0!</v>
      </c>
      <c r="E18" s="51" t="e">
        <f t="shared" si="3"/>
        <v>#DIV/0!</v>
      </c>
      <c r="F18" s="51" t="e">
        <f t="shared" si="3"/>
        <v>#DIV/0!</v>
      </c>
      <c r="G18" s="51" t="e">
        <f t="shared" si="3"/>
        <v>#DIV/0!</v>
      </c>
      <c r="H18" s="51" t="e">
        <f t="shared" si="3"/>
        <v>#DIV/0!</v>
      </c>
      <c r="I18" s="51" t="e">
        <f t="shared" si="3"/>
        <v>#DIV/0!</v>
      </c>
      <c r="J18" s="51" t="e">
        <f t="shared" si="3"/>
        <v>#DIV/0!</v>
      </c>
      <c r="K18" s="51" t="e">
        <f t="shared" si="3"/>
        <v>#DIV/0!</v>
      </c>
      <c r="L18" s="43"/>
      <c r="M18" s="43"/>
      <c r="N18" s="63">
        <v>-0.05</v>
      </c>
      <c r="O18" s="68" t="e">
        <f t="shared" si="2"/>
        <v>#DIV/0!</v>
      </c>
      <c r="P18" s="68" t="e">
        <f t="shared" si="2"/>
        <v>#DIV/0!</v>
      </c>
      <c r="Q18" s="68" t="e">
        <f t="shared" si="2"/>
        <v>#DIV/0!</v>
      </c>
      <c r="R18" s="68" t="e">
        <f t="shared" si="2"/>
        <v>#DIV/0!</v>
      </c>
      <c r="S18" s="68" t="e">
        <f t="shared" si="2"/>
        <v>#DIV/0!</v>
      </c>
      <c r="T18" s="68" t="e">
        <f t="shared" si="2"/>
        <v>#DIV/0!</v>
      </c>
      <c r="U18" s="68" t="e">
        <f t="shared" si="2"/>
        <v>#DIV/0!</v>
      </c>
      <c r="V18" s="68" t="e">
        <f t="shared" si="2"/>
        <v>#DIV/0!</v>
      </c>
      <c r="W18" s="68" t="e">
        <f t="shared" si="2"/>
        <v>#DIV/0!</v>
      </c>
      <c r="X18" s="43"/>
      <c r="Y18" s="43"/>
      <c r="Z18" s="43"/>
      <c r="AA18" s="43"/>
      <c r="AB18" s="43"/>
    </row>
    <row r="19" spans="1:28" s="13" customFormat="1" ht="30" customHeight="1">
      <c r="A19" s="396"/>
      <c r="B19" s="52">
        <v>0</v>
      </c>
      <c r="C19" s="51" t="e">
        <f>ROUND(O46,-2)</f>
        <v>#DIV/0!</v>
      </c>
      <c r="D19" s="51" t="e">
        <f t="shared" si="3"/>
        <v>#DIV/0!</v>
      </c>
      <c r="E19" s="51" t="e">
        <f t="shared" si="3"/>
        <v>#DIV/0!</v>
      </c>
      <c r="F19" s="51" t="e">
        <f t="shared" si="3"/>
        <v>#DIV/0!</v>
      </c>
      <c r="G19" s="53">
        <f>'Step 2 - Annual Cash Budget'!K49</f>
        <v>0</v>
      </c>
      <c r="H19" s="51" t="e">
        <f t="shared" si="3"/>
        <v>#DIV/0!</v>
      </c>
      <c r="I19" s="51" t="e">
        <f t="shared" si="3"/>
        <v>#DIV/0!</v>
      </c>
      <c r="J19" s="51" t="e">
        <f t="shared" si="3"/>
        <v>#DIV/0!</v>
      </c>
      <c r="K19" s="51" t="e">
        <f t="shared" si="3"/>
        <v>#DIV/0!</v>
      </c>
      <c r="L19" s="43"/>
      <c r="M19" s="43"/>
      <c r="N19" s="63">
        <v>-0.1</v>
      </c>
      <c r="O19" s="68" t="e">
        <f t="shared" si="2"/>
        <v>#DIV/0!</v>
      </c>
      <c r="P19" s="68" t="e">
        <f t="shared" si="2"/>
        <v>#DIV/0!</v>
      </c>
      <c r="Q19" s="68" t="e">
        <f t="shared" si="2"/>
        <v>#DIV/0!</v>
      </c>
      <c r="R19" s="68" t="e">
        <f t="shared" si="2"/>
        <v>#DIV/0!</v>
      </c>
      <c r="S19" s="68" t="e">
        <f t="shared" si="2"/>
        <v>#DIV/0!</v>
      </c>
      <c r="T19" s="68" t="e">
        <f t="shared" si="2"/>
        <v>#DIV/0!</v>
      </c>
      <c r="U19" s="68" t="e">
        <f t="shared" si="2"/>
        <v>#DIV/0!</v>
      </c>
      <c r="V19" s="68" t="e">
        <f t="shared" si="2"/>
        <v>#DIV/0!</v>
      </c>
      <c r="W19" s="68" t="e">
        <f t="shared" si="2"/>
        <v>#DIV/0!</v>
      </c>
      <c r="X19" s="43"/>
      <c r="Y19" s="43"/>
      <c r="Z19" s="43"/>
      <c r="AA19" s="43"/>
      <c r="AB19" s="43"/>
    </row>
    <row r="20" spans="1:28" s="13" customFormat="1" ht="30" customHeight="1">
      <c r="A20" s="396"/>
      <c r="B20" s="50">
        <v>0.05</v>
      </c>
      <c r="C20" s="51" t="e">
        <f>ROUND(O47,-2)</f>
        <v>#DIV/0!</v>
      </c>
      <c r="D20" s="51" t="e">
        <f t="shared" si="3"/>
        <v>#DIV/0!</v>
      </c>
      <c r="E20" s="51" t="e">
        <f t="shared" si="3"/>
        <v>#DIV/0!</v>
      </c>
      <c r="F20" s="51" t="e">
        <f t="shared" si="3"/>
        <v>#DIV/0!</v>
      </c>
      <c r="G20" s="51" t="e">
        <f>ROUND(S47,-2)</f>
        <v>#DIV/0!</v>
      </c>
      <c r="H20" s="51" t="e">
        <f t="shared" si="3"/>
        <v>#DIV/0!</v>
      </c>
      <c r="I20" s="51" t="e">
        <f t="shared" si="3"/>
        <v>#DIV/0!</v>
      </c>
      <c r="J20" s="51" t="e">
        <f t="shared" si="3"/>
        <v>#DIV/0!</v>
      </c>
      <c r="K20" s="51" t="e">
        <f t="shared" si="3"/>
        <v>#DIV/0!</v>
      </c>
      <c r="L20" s="43"/>
      <c r="M20" s="43"/>
      <c r="N20" s="66"/>
      <c r="O20" s="43"/>
      <c r="P20" s="43"/>
      <c r="Q20" s="43"/>
      <c r="R20" s="43"/>
      <c r="S20" s="43"/>
      <c r="T20" s="43"/>
      <c r="U20" s="43"/>
      <c r="V20" s="43"/>
      <c r="W20" s="43"/>
      <c r="X20" s="43"/>
      <c r="Y20" s="43"/>
      <c r="Z20" s="43"/>
      <c r="AA20" s="43"/>
      <c r="AB20" s="43"/>
    </row>
    <row r="21" spans="1:28" s="13" customFormat="1" ht="30" customHeight="1">
      <c r="A21" s="396"/>
      <c r="B21" s="54">
        <v>0.1</v>
      </c>
      <c r="C21" s="51" t="e">
        <f>ROUND(O48,-2)</f>
        <v>#DIV/0!</v>
      </c>
      <c r="D21" s="51" t="e">
        <f t="shared" si="3"/>
        <v>#DIV/0!</v>
      </c>
      <c r="E21" s="51" t="e">
        <f t="shared" si="3"/>
        <v>#DIV/0!</v>
      </c>
      <c r="F21" s="51" t="e">
        <f t="shared" si="3"/>
        <v>#DIV/0!</v>
      </c>
      <c r="G21" s="51" t="e">
        <f>ROUND(S48,-2)</f>
        <v>#DIV/0!</v>
      </c>
      <c r="H21" s="51" t="e">
        <f t="shared" si="3"/>
        <v>#DIV/0!</v>
      </c>
      <c r="I21" s="51" t="e">
        <f t="shared" si="3"/>
        <v>#DIV/0!</v>
      </c>
      <c r="J21" s="51" t="e">
        <f t="shared" si="3"/>
        <v>#DIV/0!</v>
      </c>
      <c r="K21" s="51" t="e">
        <f t="shared" si="3"/>
        <v>#DIV/0!</v>
      </c>
      <c r="L21" s="43"/>
      <c r="M21" s="43"/>
      <c r="N21" s="43"/>
      <c r="O21" s="43"/>
      <c r="P21" s="43"/>
      <c r="Q21" s="43"/>
      <c r="R21" s="43"/>
      <c r="S21" s="43"/>
      <c r="T21" s="43"/>
      <c r="U21" s="43"/>
      <c r="V21" s="43"/>
      <c r="W21" s="43"/>
      <c r="X21" s="43"/>
      <c r="Y21" s="43"/>
      <c r="Z21" s="43"/>
      <c r="AA21" s="43"/>
      <c r="AB21" s="43"/>
    </row>
    <row r="22" spans="1:28" s="13" customFormat="1" ht="1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1:28" s="13" customFormat="1" ht="1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2:28" s="13" customFormat="1" ht="14.25">
      <c r="B24" s="55" t="s">
        <v>136</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28" s="13" customFormat="1" ht="14.25">
      <c r="A25" s="43"/>
      <c r="B25" s="43"/>
      <c r="C25" s="43"/>
      <c r="D25" s="43"/>
      <c r="E25" s="56"/>
      <c r="F25" s="56"/>
      <c r="G25" s="43"/>
      <c r="H25" s="43"/>
      <c r="I25" s="43"/>
      <c r="J25" s="43"/>
      <c r="K25" s="43"/>
      <c r="L25" s="43"/>
      <c r="M25" s="43"/>
      <c r="N25" s="58" t="s">
        <v>140</v>
      </c>
      <c r="O25" s="43"/>
      <c r="P25" s="43"/>
      <c r="Q25" s="43"/>
      <c r="R25" s="43"/>
      <c r="S25" s="43"/>
      <c r="T25" s="43"/>
      <c r="U25" s="43"/>
      <c r="V25" s="43"/>
      <c r="W25" s="43"/>
      <c r="X25" s="43"/>
      <c r="Y25" s="43"/>
      <c r="Z25" s="43"/>
      <c r="AA25" s="43"/>
      <c r="AB25" s="43"/>
    </row>
    <row r="26" spans="1:28" s="13" customFormat="1" ht="50.25" customHeight="1">
      <c r="A26" s="393"/>
      <c r="B26" s="393"/>
      <c r="C26" s="393"/>
      <c r="D26" s="393"/>
      <c r="E26" s="393"/>
      <c r="F26" s="393"/>
      <c r="G26" s="393"/>
      <c r="H26" s="393"/>
      <c r="I26" s="393"/>
      <c r="J26" s="393"/>
      <c r="K26" s="393"/>
      <c r="L26" s="43"/>
      <c r="M26" s="43"/>
      <c r="N26" s="43"/>
      <c r="O26" s="67">
        <v>-2</v>
      </c>
      <c r="P26" s="67">
        <v>-1.5</v>
      </c>
      <c r="Q26" s="67">
        <v>-1</v>
      </c>
      <c r="R26" s="67">
        <v>-0.5</v>
      </c>
      <c r="S26" s="67">
        <v>0</v>
      </c>
      <c r="T26" s="67">
        <v>0.5</v>
      </c>
      <c r="U26" s="67">
        <v>1</v>
      </c>
      <c r="V26" s="67">
        <v>1.5</v>
      </c>
      <c r="W26" s="67">
        <v>2</v>
      </c>
      <c r="X26" s="43"/>
      <c r="Y26" s="43"/>
      <c r="Z26" s="43"/>
      <c r="AA26" s="43"/>
      <c r="AB26" s="43"/>
    </row>
    <row r="27" spans="14:23" ht="14.25">
      <c r="N27" s="69">
        <v>-0.1</v>
      </c>
      <c r="O27" s="68" t="e">
        <f>('Step 2 - Annual Cash Budget'!$E$7*('Step 2 - Annual Cash Budget'!$H$7+('Step 3 - Sensitivity Table'!C$16*'Step 2 - Annual Cash Budget'!$J$6))+SUM('Step 2 - Annual Cash Budget'!$K$8:$S$10)+SUM('Step 2 - Annual Cash Budget'!$K$12:$S$13))</f>
        <v>#DIV/0!</v>
      </c>
      <c r="P27" s="68" t="e">
        <f>('Step 2 - Annual Cash Budget'!$E$7*('Step 2 - Annual Cash Budget'!$H$7+('Step 3 - Sensitivity Table'!D$16*'Step 2 - Annual Cash Budget'!$J$6))+SUM('Step 2 - Annual Cash Budget'!$K$8:$S$10)+SUM('Step 2 - Annual Cash Budget'!$K$12:$S$13))</f>
        <v>#DIV/0!</v>
      </c>
      <c r="Q27" s="68" t="e">
        <f>('Step 2 - Annual Cash Budget'!$E$7*('Step 2 - Annual Cash Budget'!$H$7+('Step 3 - Sensitivity Table'!E$16*'Step 2 - Annual Cash Budget'!$J$6))+SUM('Step 2 - Annual Cash Budget'!$K$8:$S$10)+SUM('Step 2 - Annual Cash Budget'!$K$12:$S$13))</f>
        <v>#DIV/0!</v>
      </c>
      <c r="R27" s="68" t="e">
        <f>('Step 2 - Annual Cash Budget'!$E$7*('Step 2 - Annual Cash Budget'!$H$7+('Step 3 - Sensitivity Table'!F$16*'Step 2 - Annual Cash Budget'!$J$6))+SUM('Step 2 - Annual Cash Budget'!$K$8:$S$10)+SUM('Step 2 - Annual Cash Budget'!$K$12:$S$13))</f>
        <v>#DIV/0!</v>
      </c>
      <c r="S27" s="68" t="e">
        <f>('Step 2 - Annual Cash Budget'!$E$7*('Step 2 - Annual Cash Budget'!$H$7+('Step 3 - Sensitivity Table'!G$16*'Step 2 - Annual Cash Budget'!$J$6))+SUM('Step 2 - Annual Cash Budget'!$K$8:$S$10)+SUM('Step 2 - Annual Cash Budget'!$K$12:$S$13))</f>
        <v>#DIV/0!</v>
      </c>
      <c r="T27" s="68" t="e">
        <f>('Step 2 - Annual Cash Budget'!$E$7*('Step 2 - Annual Cash Budget'!$H$7+('Step 3 - Sensitivity Table'!H$16*'Step 2 - Annual Cash Budget'!$J$6))+SUM('Step 2 - Annual Cash Budget'!$K$8:$S$10)+SUM('Step 2 - Annual Cash Budget'!$K$12:$S$13))</f>
        <v>#DIV/0!</v>
      </c>
      <c r="U27" s="68" t="e">
        <f>('Step 2 - Annual Cash Budget'!$E$7*('Step 2 - Annual Cash Budget'!$H$7+('Step 3 - Sensitivity Table'!I$16*'Step 2 - Annual Cash Budget'!$J$6))+SUM('Step 2 - Annual Cash Budget'!$K$8:$S$10)+SUM('Step 2 - Annual Cash Budget'!$K$12:$S$13))</f>
        <v>#DIV/0!</v>
      </c>
      <c r="V27" s="68" t="e">
        <f>('Step 2 - Annual Cash Budget'!$E$7*('Step 2 - Annual Cash Budget'!$H$7+('Step 3 - Sensitivity Table'!J$16*'Step 2 - Annual Cash Budget'!$J$6))+SUM('Step 2 - Annual Cash Budget'!$K$8:$S$10)+SUM('Step 2 - Annual Cash Budget'!$K$12:$S$13))</f>
        <v>#DIV/0!</v>
      </c>
      <c r="W27" s="68" t="e">
        <f>('Step 2 - Annual Cash Budget'!$E$7*('Step 2 - Annual Cash Budget'!$H$7+('Step 3 - Sensitivity Table'!K$16*'Step 2 - Annual Cash Budget'!$J$6))+SUM('Step 2 - Annual Cash Budget'!$K$8:$S$10)+SUM('Step 2 - Annual Cash Budget'!$K$12:$S$13))</f>
        <v>#DIV/0!</v>
      </c>
    </row>
    <row r="28" spans="14:23" ht="14.25">
      <c r="N28" s="69">
        <v>-0.05</v>
      </c>
      <c r="O28" s="68" t="e">
        <f>('Step 2 - Annual Cash Budget'!$E$7*('Step 2 - Annual Cash Budget'!$H$7+('Step 3 - Sensitivity Table'!C$16*'Step 2 - Annual Cash Budget'!$J$6))+SUM('Step 2 - Annual Cash Budget'!$K$8:$S$10)+SUM('Step 2 - Annual Cash Budget'!$K$12:$S$13))</f>
        <v>#DIV/0!</v>
      </c>
      <c r="P28" s="68" t="e">
        <f>('Step 2 - Annual Cash Budget'!$E$7*('Step 2 - Annual Cash Budget'!$H$7+('Step 3 - Sensitivity Table'!D$16*'Step 2 - Annual Cash Budget'!$J$6))+SUM('Step 2 - Annual Cash Budget'!$K$8:$S$10)+SUM('Step 2 - Annual Cash Budget'!$K$12:$S$13))</f>
        <v>#DIV/0!</v>
      </c>
      <c r="Q28" s="68" t="e">
        <f>('Step 2 - Annual Cash Budget'!$E$7*('Step 2 - Annual Cash Budget'!$H$7+('Step 3 - Sensitivity Table'!E$16*'Step 2 - Annual Cash Budget'!$J$6))+SUM('Step 2 - Annual Cash Budget'!$K$8:$S$10)+SUM('Step 2 - Annual Cash Budget'!$K$12:$S$13))</f>
        <v>#DIV/0!</v>
      </c>
      <c r="R28" s="68" t="e">
        <f>('Step 2 - Annual Cash Budget'!$E$7*('Step 2 - Annual Cash Budget'!$H$7+('Step 3 - Sensitivity Table'!F$16*'Step 2 - Annual Cash Budget'!$J$6))+SUM('Step 2 - Annual Cash Budget'!$K$8:$S$10)+SUM('Step 2 - Annual Cash Budget'!$K$12:$S$13))</f>
        <v>#DIV/0!</v>
      </c>
      <c r="S28" s="68" t="e">
        <f>('Step 2 - Annual Cash Budget'!$E$7*('Step 2 - Annual Cash Budget'!$H$7+('Step 3 - Sensitivity Table'!G$16*'Step 2 - Annual Cash Budget'!$J$6))+SUM('Step 2 - Annual Cash Budget'!$K$8:$S$10)+SUM('Step 2 - Annual Cash Budget'!$K$12:$S$13))</f>
        <v>#DIV/0!</v>
      </c>
      <c r="T28" s="68" t="e">
        <f>('Step 2 - Annual Cash Budget'!$E$7*('Step 2 - Annual Cash Budget'!$H$7+('Step 3 - Sensitivity Table'!H$16*'Step 2 - Annual Cash Budget'!$J$6))+SUM('Step 2 - Annual Cash Budget'!$K$8:$S$10)+SUM('Step 2 - Annual Cash Budget'!$K$12:$S$13))</f>
        <v>#DIV/0!</v>
      </c>
      <c r="U28" s="68" t="e">
        <f>('Step 2 - Annual Cash Budget'!$E$7*('Step 2 - Annual Cash Budget'!$H$7+('Step 3 - Sensitivity Table'!I$16*'Step 2 - Annual Cash Budget'!$J$6))+SUM('Step 2 - Annual Cash Budget'!$K$8:$S$10)+SUM('Step 2 - Annual Cash Budget'!$K$12:$S$13))</f>
        <v>#DIV/0!</v>
      </c>
      <c r="V28" s="68" t="e">
        <f>('Step 2 - Annual Cash Budget'!$E$7*('Step 2 - Annual Cash Budget'!$H$7+('Step 3 - Sensitivity Table'!J$16*'Step 2 - Annual Cash Budget'!$J$6))+SUM('Step 2 - Annual Cash Budget'!$K$8:$S$10)+SUM('Step 2 - Annual Cash Budget'!$K$12:$S$13))</f>
        <v>#DIV/0!</v>
      </c>
      <c r="W28" s="68" t="e">
        <f>('Step 2 - Annual Cash Budget'!$E$7*('Step 2 - Annual Cash Budget'!$H$7+('Step 3 - Sensitivity Table'!K$16*'Step 2 - Annual Cash Budget'!$J$6))+SUM('Step 2 - Annual Cash Budget'!$K$8:$S$10)+SUM('Step 2 - Annual Cash Budget'!$K$12:$S$13))</f>
        <v>#DIV/0!</v>
      </c>
    </row>
    <row r="29" spans="14:23" ht="14.25">
      <c r="N29" s="70">
        <v>0</v>
      </c>
      <c r="O29" s="68" t="e">
        <f>('Step 2 - Annual Cash Budget'!$E$7*('Step 2 - Annual Cash Budget'!$H$7+('Step 3 - Sensitivity Table'!C$16*'Step 2 - Annual Cash Budget'!$J$6))+SUM('Step 2 - Annual Cash Budget'!$K$8:$S$10)+SUM('Step 2 - Annual Cash Budget'!$K$12:$S$13))</f>
        <v>#DIV/0!</v>
      </c>
      <c r="P29" s="68" t="e">
        <f>('Step 2 - Annual Cash Budget'!$E$7*('Step 2 - Annual Cash Budget'!$H$7+('Step 3 - Sensitivity Table'!D$16*'Step 2 - Annual Cash Budget'!$J$6))+SUM('Step 2 - Annual Cash Budget'!$K$8:$S$10)+SUM('Step 2 - Annual Cash Budget'!$K$12:$S$13))</f>
        <v>#DIV/0!</v>
      </c>
      <c r="Q29" s="68" t="e">
        <f>('Step 2 - Annual Cash Budget'!$E$7*('Step 2 - Annual Cash Budget'!$H$7+('Step 3 - Sensitivity Table'!E$16*'Step 2 - Annual Cash Budget'!$J$6))+SUM('Step 2 - Annual Cash Budget'!$K$8:$S$10)+SUM('Step 2 - Annual Cash Budget'!$K$12:$S$13))</f>
        <v>#DIV/0!</v>
      </c>
      <c r="R29" s="68" t="e">
        <f>('Step 2 - Annual Cash Budget'!$E$7*('Step 2 - Annual Cash Budget'!$H$7+('Step 3 - Sensitivity Table'!F$16*'Step 2 - Annual Cash Budget'!$J$6))+SUM('Step 2 - Annual Cash Budget'!$K$8:$S$10)+SUM('Step 2 - Annual Cash Budget'!$K$12:$S$13))</f>
        <v>#DIV/0!</v>
      </c>
      <c r="S29" s="68" t="e">
        <f>('Step 2 - Annual Cash Budget'!$E$7*('Step 2 - Annual Cash Budget'!$H$7+('Step 3 - Sensitivity Table'!G$16*'Step 2 - Annual Cash Budget'!$J$6))+SUM('Step 2 - Annual Cash Budget'!$K$8:$S$10)+SUM('Step 2 - Annual Cash Budget'!$K$12:$S$13))</f>
        <v>#DIV/0!</v>
      </c>
      <c r="T29" s="68" t="e">
        <f>('Step 2 - Annual Cash Budget'!$E$7*('Step 2 - Annual Cash Budget'!$H$7+('Step 3 - Sensitivity Table'!H$16*'Step 2 - Annual Cash Budget'!$J$6))+SUM('Step 2 - Annual Cash Budget'!$K$8:$S$10)+SUM('Step 2 - Annual Cash Budget'!$K$12:$S$13))</f>
        <v>#DIV/0!</v>
      </c>
      <c r="U29" s="68" t="e">
        <f>('Step 2 - Annual Cash Budget'!$E$7*('Step 2 - Annual Cash Budget'!$H$7+('Step 3 - Sensitivity Table'!I$16*'Step 2 - Annual Cash Budget'!$J$6))+SUM('Step 2 - Annual Cash Budget'!$K$8:$S$10)+SUM('Step 2 - Annual Cash Budget'!$K$12:$S$13))</f>
        <v>#DIV/0!</v>
      </c>
      <c r="V29" s="68" t="e">
        <f>('Step 2 - Annual Cash Budget'!$E$7*('Step 2 - Annual Cash Budget'!$H$7+('Step 3 - Sensitivity Table'!J$16*'Step 2 - Annual Cash Budget'!$J$6))+SUM('Step 2 - Annual Cash Budget'!$K$8:$S$10)+SUM('Step 2 - Annual Cash Budget'!$K$12:$S$13))</f>
        <v>#DIV/0!</v>
      </c>
      <c r="W29" s="68" t="e">
        <f>('Step 2 - Annual Cash Budget'!$E$7*('Step 2 - Annual Cash Budget'!$H$7+('Step 3 - Sensitivity Table'!K$16*'Step 2 - Annual Cash Budget'!$J$6))+SUM('Step 2 - Annual Cash Budget'!$K$8:$S$10)+SUM('Step 2 - Annual Cash Budget'!$K$12:$S$13))</f>
        <v>#DIV/0!</v>
      </c>
    </row>
    <row r="30" spans="14:23" ht="14.25">
      <c r="N30" s="69">
        <v>0.05</v>
      </c>
      <c r="O30" s="68" t="e">
        <f>('Step 2 - Annual Cash Budget'!$E$7*('Step 2 - Annual Cash Budget'!$H$7+('Step 3 - Sensitivity Table'!C$16*'Step 2 - Annual Cash Budget'!$J$6))+SUM('Step 2 - Annual Cash Budget'!$K$8:$S$10)+SUM('Step 2 - Annual Cash Budget'!$K$12:$S$13))</f>
        <v>#DIV/0!</v>
      </c>
      <c r="P30" s="68" t="e">
        <f>('Step 2 - Annual Cash Budget'!$E$7*('Step 2 - Annual Cash Budget'!$H$7+('Step 3 - Sensitivity Table'!D$16*'Step 2 - Annual Cash Budget'!$J$6))+SUM('Step 2 - Annual Cash Budget'!$K$8:$S$10)+SUM('Step 2 - Annual Cash Budget'!$K$12:$S$13))</f>
        <v>#DIV/0!</v>
      </c>
      <c r="Q30" s="68" t="e">
        <f>('Step 2 - Annual Cash Budget'!$E$7*('Step 2 - Annual Cash Budget'!$H$7+('Step 3 - Sensitivity Table'!E$16*'Step 2 - Annual Cash Budget'!$J$6))+SUM('Step 2 - Annual Cash Budget'!$K$8:$S$10)+SUM('Step 2 - Annual Cash Budget'!$K$12:$S$13))</f>
        <v>#DIV/0!</v>
      </c>
      <c r="R30" s="68" t="e">
        <f>('Step 2 - Annual Cash Budget'!$E$7*('Step 2 - Annual Cash Budget'!$H$7+('Step 3 - Sensitivity Table'!F$16*'Step 2 - Annual Cash Budget'!$J$6))+SUM('Step 2 - Annual Cash Budget'!$K$8:$S$10)+SUM('Step 2 - Annual Cash Budget'!$K$12:$S$13))</f>
        <v>#DIV/0!</v>
      </c>
      <c r="S30" s="68" t="e">
        <f>('Step 2 - Annual Cash Budget'!$E$7*('Step 2 - Annual Cash Budget'!$H$7+('Step 3 - Sensitivity Table'!G$16*'Step 2 - Annual Cash Budget'!$J$6))+SUM('Step 2 - Annual Cash Budget'!$K$8:$S$10)+SUM('Step 2 - Annual Cash Budget'!$K$12:$S$13))</f>
        <v>#DIV/0!</v>
      </c>
      <c r="T30" s="68" t="e">
        <f>('Step 2 - Annual Cash Budget'!$E$7*('Step 2 - Annual Cash Budget'!$H$7+('Step 3 - Sensitivity Table'!H$16*'Step 2 - Annual Cash Budget'!$J$6))+SUM('Step 2 - Annual Cash Budget'!$K$8:$S$10)+SUM('Step 2 - Annual Cash Budget'!$K$12:$S$13))</f>
        <v>#DIV/0!</v>
      </c>
      <c r="U30" s="68" t="e">
        <f>('Step 2 - Annual Cash Budget'!$E$7*('Step 2 - Annual Cash Budget'!$H$7+('Step 3 - Sensitivity Table'!I$16*'Step 2 - Annual Cash Budget'!$J$6))+SUM('Step 2 - Annual Cash Budget'!$K$8:$S$10)+SUM('Step 2 - Annual Cash Budget'!$K$12:$S$13))</f>
        <v>#DIV/0!</v>
      </c>
      <c r="V30" s="68" t="e">
        <f>('Step 2 - Annual Cash Budget'!$E$7*('Step 2 - Annual Cash Budget'!$H$7+('Step 3 - Sensitivity Table'!J$16*'Step 2 - Annual Cash Budget'!$J$6))+SUM('Step 2 - Annual Cash Budget'!$K$8:$S$10)+SUM('Step 2 - Annual Cash Budget'!$K$12:$S$13))</f>
        <v>#DIV/0!</v>
      </c>
      <c r="W30" s="68" t="e">
        <f>('Step 2 - Annual Cash Budget'!$E$7*('Step 2 - Annual Cash Budget'!$H$7+('Step 3 - Sensitivity Table'!K$16*'Step 2 - Annual Cash Budget'!$J$6))+SUM('Step 2 - Annual Cash Budget'!$K$8:$S$10)+SUM('Step 2 - Annual Cash Budget'!$K$12:$S$13))</f>
        <v>#DIV/0!</v>
      </c>
    </row>
    <row r="31" spans="14:23" ht="14.25">
      <c r="N31" s="69">
        <v>0.1</v>
      </c>
      <c r="O31" s="68" t="e">
        <f>('Step 2 - Annual Cash Budget'!$E$7*('Step 2 - Annual Cash Budget'!$H$7+('Step 3 - Sensitivity Table'!C$16*'Step 2 - Annual Cash Budget'!$J$6))+SUM('Step 2 - Annual Cash Budget'!$K$8:$S$10)+SUM('Step 2 - Annual Cash Budget'!$K$12:$S$13))</f>
        <v>#DIV/0!</v>
      </c>
      <c r="P31" s="68" t="e">
        <f>('Step 2 - Annual Cash Budget'!$E$7*('Step 2 - Annual Cash Budget'!$H$7+('Step 3 - Sensitivity Table'!D$16*'Step 2 - Annual Cash Budget'!$J$6))+SUM('Step 2 - Annual Cash Budget'!$K$8:$S$10)+SUM('Step 2 - Annual Cash Budget'!$K$12:$S$13))</f>
        <v>#DIV/0!</v>
      </c>
      <c r="Q31" s="68" t="e">
        <f>('Step 2 - Annual Cash Budget'!$E$7*('Step 2 - Annual Cash Budget'!$H$7+('Step 3 - Sensitivity Table'!E$16*'Step 2 - Annual Cash Budget'!$J$6))+SUM('Step 2 - Annual Cash Budget'!$K$8:$S$10)+SUM('Step 2 - Annual Cash Budget'!$K$12:$S$13))</f>
        <v>#DIV/0!</v>
      </c>
      <c r="R31" s="68" t="e">
        <f>('Step 2 - Annual Cash Budget'!$E$7*('Step 2 - Annual Cash Budget'!$H$7+('Step 3 - Sensitivity Table'!F$16*'Step 2 - Annual Cash Budget'!$J$6))+SUM('Step 2 - Annual Cash Budget'!$K$8:$S$10)+SUM('Step 2 - Annual Cash Budget'!$K$12:$S$13))</f>
        <v>#DIV/0!</v>
      </c>
      <c r="S31" s="68" t="e">
        <f>('Step 2 - Annual Cash Budget'!$E$7*('Step 2 - Annual Cash Budget'!$H$7+('Step 3 - Sensitivity Table'!G$16*'Step 2 - Annual Cash Budget'!$J$6))+SUM('Step 2 - Annual Cash Budget'!$K$8:$S$10)+SUM('Step 2 - Annual Cash Budget'!$K$12:$S$13))</f>
        <v>#DIV/0!</v>
      </c>
      <c r="T31" s="68" t="e">
        <f>('Step 2 - Annual Cash Budget'!$E$7*('Step 2 - Annual Cash Budget'!$H$7+('Step 3 - Sensitivity Table'!H$16*'Step 2 - Annual Cash Budget'!$J$6))+SUM('Step 2 - Annual Cash Budget'!$K$8:$S$10)+SUM('Step 2 - Annual Cash Budget'!$K$12:$S$13))</f>
        <v>#DIV/0!</v>
      </c>
      <c r="U31" s="68" t="e">
        <f>('Step 2 - Annual Cash Budget'!$E$7*('Step 2 - Annual Cash Budget'!$H$7+('Step 3 - Sensitivity Table'!I$16*'Step 2 - Annual Cash Budget'!$J$6))+SUM('Step 2 - Annual Cash Budget'!$K$8:$S$10)+SUM('Step 2 - Annual Cash Budget'!$K$12:$S$13))</f>
        <v>#DIV/0!</v>
      </c>
      <c r="V31" s="68" t="e">
        <f>('Step 2 - Annual Cash Budget'!$E$7*('Step 2 - Annual Cash Budget'!$H$7+('Step 3 - Sensitivity Table'!J$16*'Step 2 - Annual Cash Budget'!$J$6))+SUM('Step 2 - Annual Cash Budget'!$K$8:$S$10)+SUM('Step 2 - Annual Cash Budget'!$K$12:$S$13))</f>
        <v>#DIV/0!</v>
      </c>
      <c r="W31" s="68" t="e">
        <f>('Step 2 - Annual Cash Budget'!$E$7*('Step 2 - Annual Cash Budget'!$H$7+('Step 3 - Sensitivity Table'!K$16*'Step 2 - Annual Cash Budget'!$J$6))+SUM('Step 2 - Annual Cash Budget'!$K$8:$S$10)+SUM('Step 2 - Annual Cash Budget'!$K$12:$S$13))</f>
        <v>#DIV/0!</v>
      </c>
    </row>
    <row r="33" ht="14.25">
      <c r="N33" s="43" t="s">
        <v>141</v>
      </c>
    </row>
    <row r="34" spans="15:23" ht="14.25">
      <c r="O34" s="67">
        <v>-2</v>
      </c>
      <c r="P34" s="67">
        <v>-1.5</v>
      </c>
      <c r="Q34" s="67">
        <v>-1</v>
      </c>
      <c r="R34" s="67">
        <v>-0.5</v>
      </c>
      <c r="S34" s="67">
        <v>0</v>
      </c>
      <c r="T34" s="67">
        <v>0.5</v>
      </c>
      <c r="U34" s="67">
        <v>1</v>
      </c>
      <c r="V34" s="67">
        <v>1.5</v>
      </c>
      <c r="W34" s="67">
        <v>2</v>
      </c>
    </row>
    <row r="35" spans="14:23" ht="14.25">
      <c r="N35" s="69">
        <v>0.9</v>
      </c>
      <c r="O35" s="68">
        <f>('Step 2 - Annual Cash Budget'!$K$38*$N35)+SUM('Step 2 - Annual Cash Budget'!$K$39:$K$46)</f>
        <v>0</v>
      </c>
      <c r="P35" s="68">
        <f>('Step 2 - Annual Cash Budget'!$K$38*$N35)+SUM('Step 2 - Annual Cash Budget'!$K$39:$K$46)</f>
        <v>0</v>
      </c>
      <c r="Q35" s="68">
        <f>('Step 2 - Annual Cash Budget'!$K$38*$N35)+SUM('Step 2 - Annual Cash Budget'!$K$39:$K$46)</f>
        <v>0</v>
      </c>
      <c r="R35" s="68">
        <f>('Step 2 - Annual Cash Budget'!$K$38*$N35)+SUM('Step 2 - Annual Cash Budget'!$K$39:$K$46)</f>
        <v>0</v>
      </c>
      <c r="S35" s="68">
        <f>('Step 2 - Annual Cash Budget'!$K$38*$N35)+SUM('Step 2 - Annual Cash Budget'!$K$39:$K$46)</f>
        <v>0</v>
      </c>
      <c r="T35" s="68">
        <f>('Step 2 - Annual Cash Budget'!$K$38*$N35)+SUM('Step 2 - Annual Cash Budget'!$K$39:$K$46)</f>
        <v>0</v>
      </c>
      <c r="U35" s="68">
        <f>('Step 2 - Annual Cash Budget'!$K$38*$N35)+SUM('Step 2 - Annual Cash Budget'!$K$39:$K$46)</f>
        <v>0</v>
      </c>
      <c r="V35" s="68">
        <f>('Step 2 - Annual Cash Budget'!$K$38*$N35)+SUM('Step 2 - Annual Cash Budget'!$K$39:$K$46)</f>
        <v>0</v>
      </c>
      <c r="W35" s="68">
        <f>('Step 2 - Annual Cash Budget'!$K$38*$N35)+SUM('Step 2 - Annual Cash Budget'!$K$39:$K$46)</f>
        <v>0</v>
      </c>
    </row>
    <row r="36" spans="14:23" ht="14.25">
      <c r="N36" s="69">
        <v>0.95</v>
      </c>
      <c r="O36" s="68">
        <f>('Step 2 - Annual Cash Budget'!$K$38*$N36)+SUM('Step 2 - Annual Cash Budget'!$K$39:$K$46)</f>
        <v>0</v>
      </c>
      <c r="P36" s="68">
        <f>('Step 2 - Annual Cash Budget'!$K$38*$N36)+SUM('Step 2 - Annual Cash Budget'!$K$39:$K$46)</f>
        <v>0</v>
      </c>
      <c r="Q36" s="68">
        <f>('Step 2 - Annual Cash Budget'!$K$38*$N36)+SUM('Step 2 - Annual Cash Budget'!$K$39:$K$46)</f>
        <v>0</v>
      </c>
      <c r="R36" s="68">
        <f>('Step 2 - Annual Cash Budget'!$K$38*$N36)+SUM('Step 2 - Annual Cash Budget'!$K$39:$K$46)</f>
        <v>0</v>
      </c>
      <c r="S36" s="68">
        <f>('Step 2 - Annual Cash Budget'!$K$38*$N36)+SUM('Step 2 - Annual Cash Budget'!$K$39:$K$46)</f>
        <v>0</v>
      </c>
      <c r="T36" s="68">
        <f>('Step 2 - Annual Cash Budget'!$K$38*$N36)+SUM('Step 2 - Annual Cash Budget'!$K$39:$K$46)</f>
        <v>0</v>
      </c>
      <c r="U36" s="68">
        <f>('Step 2 - Annual Cash Budget'!$K$38*$N36)+SUM('Step 2 - Annual Cash Budget'!$K$39:$K$46)</f>
        <v>0</v>
      </c>
      <c r="V36" s="68">
        <f>('Step 2 - Annual Cash Budget'!$K$38*$N36)+SUM('Step 2 - Annual Cash Budget'!$K$39:$K$46)</f>
        <v>0</v>
      </c>
      <c r="W36" s="68">
        <f>('Step 2 - Annual Cash Budget'!$K$38*$N36)+SUM('Step 2 - Annual Cash Budget'!$K$39:$K$46)</f>
        <v>0</v>
      </c>
    </row>
    <row r="37" spans="14:23" ht="14.25">
      <c r="N37" s="70">
        <v>0</v>
      </c>
      <c r="O37" s="68">
        <f>'Step 2 - Annual Cash Budget'!$K$47</f>
        <v>0</v>
      </c>
      <c r="P37" s="68">
        <f>'Step 2 - Annual Cash Budget'!$K$47</f>
        <v>0</v>
      </c>
      <c r="Q37" s="68">
        <f>'Step 2 - Annual Cash Budget'!$K$47</f>
        <v>0</v>
      </c>
      <c r="R37" s="68">
        <f>'Step 2 - Annual Cash Budget'!$K$47</f>
        <v>0</v>
      </c>
      <c r="S37" s="68">
        <f>'Step 2 - Annual Cash Budget'!$K$47</f>
        <v>0</v>
      </c>
      <c r="T37" s="68">
        <f>'Step 2 - Annual Cash Budget'!$K$47</f>
        <v>0</v>
      </c>
      <c r="U37" s="68">
        <f>'Step 2 - Annual Cash Budget'!$K$47</f>
        <v>0</v>
      </c>
      <c r="V37" s="68">
        <f>'Step 2 - Annual Cash Budget'!$K$47</f>
        <v>0</v>
      </c>
      <c r="W37" s="68">
        <f>'Step 2 - Annual Cash Budget'!$K$47</f>
        <v>0</v>
      </c>
    </row>
    <row r="38" spans="14:23" ht="14.25">
      <c r="N38" s="69">
        <v>1.05</v>
      </c>
      <c r="O38" s="68">
        <f>('Step 2 - Annual Cash Budget'!$K$38*$N38)+SUM('Step 2 - Annual Cash Budget'!$K$39:$K$46)</f>
        <v>0</v>
      </c>
      <c r="P38" s="68">
        <f>('Step 2 - Annual Cash Budget'!$K$38*$N38)+SUM('Step 2 - Annual Cash Budget'!$K$39:$K$46)</f>
        <v>0</v>
      </c>
      <c r="Q38" s="68">
        <f>('Step 2 - Annual Cash Budget'!$K$38*$N38)+SUM('Step 2 - Annual Cash Budget'!$K$39:$K$46)</f>
        <v>0</v>
      </c>
      <c r="R38" s="68">
        <f>('Step 2 - Annual Cash Budget'!$K$38*$N38)+SUM('Step 2 - Annual Cash Budget'!$K$39:$K$46)</f>
        <v>0</v>
      </c>
      <c r="S38" s="68">
        <f>('Step 2 - Annual Cash Budget'!$K$38*$N38)+SUM('Step 2 - Annual Cash Budget'!$K$39:$K$46)</f>
        <v>0</v>
      </c>
      <c r="T38" s="68">
        <f>('Step 2 - Annual Cash Budget'!$K$38*$N38)+SUM('Step 2 - Annual Cash Budget'!$K$39:$K$46)</f>
        <v>0</v>
      </c>
      <c r="U38" s="68">
        <f>('Step 2 - Annual Cash Budget'!$K$38*$N38)+SUM('Step 2 - Annual Cash Budget'!$K$39:$K$46)</f>
        <v>0</v>
      </c>
      <c r="V38" s="68">
        <f>('Step 2 - Annual Cash Budget'!$K$38*$N38)+SUM('Step 2 - Annual Cash Budget'!$K$39:$K$46)</f>
        <v>0</v>
      </c>
      <c r="W38" s="68">
        <f>('Step 2 - Annual Cash Budget'!$K$38*$N38)+SUM('Step 2 - Annual Cash Budget'!$K$39:$K$46)</f>
        <v>0</v>
      </c>
    </row>
    <row r="39" spans="14:23" ht="14.25">
      <c r="N39" s="69">
        <v>1.1</v>
      </c>
      <c r="O39" s="68">
        <f>('Step 2 - Annual Cash Budget'!$K$38*$N39)+SUM('Step 2 - Annual Cash Budget'!$K$39:$K$46)</f>
        <v>0</v>
      </c>
      <c r="P39" s="68">
        <f>('Step 2 - Annual Cash Budget'!$K$38*$N39)+SUM('Step 2 - Annual Cash Budget'!$K$39:$K$46)</f>
        <v>0</v>
      </c>
      <c r="Q39" s="68">
        <f>('Step 2 - Annual Cash Budget'!$K$38*$N39)+SUM('Step 2 - Annual Cash Budget'!$K$39:$K$46)</f>
        <v>0</v>
      </c>
      <c r="R39" s="68">
        <f>('Step 2 - Annual Cash Budget'!$K$38*$N39)+SUM('Step 2 - Annual Cash Budget'!$K$39:$K$46)</f>
        <v>0</v>
      </c>
      <c r="S39" s="68">
        <f>('Step 2 - Annual Cash Budget'!$K$38*$N39)+SUM('Step 2 - Annual Cash Budget'!$K$39:$K$46)</f>
        <v>0</v>
      </c>
      <c r="T39" s="68">
        <f>('Step 2 - Annual Cash Budget'!$K$38*$N39)+SUM('Step 2 - Annual Cash Budget'!$K$39:$K$46)</f>
        <v>0</v>
      </c>
      <c r="U39" s="68">
        <f>('Step 2 - Annual Cash Budget'!$K$38*$N39)+SUM('Step 2 - Annual Cash Budget'!$K$39:$K$46)</f>
        <v>0</v>
      </c>
      <c r="V39" s="68">
        <f>('Step 2 - Annual Cash Budget'!$K$38*$N39)+SUM('Step 2 - Annual Cash Budget'!$K$39:$K$46)</f>
        <v>0</v>
      </c>
      <c r="W39" s="68">
        <f>('Step 2 - Annual Cash Budget'!$K$38*$N39)+SUM('Step 2 - Annual Cash Budget'!$K$39:$K$46)</f>
        <v>0</v>
      </c>
    </row>
    <row r="40" spans="14:15" ht="14.25">
      <c r="N40" s="66"/>
      <c r="O40" s="64"/>
    </row>
    <row r="42" ht="14.25">
      <c r="N42" s="66" t="s">
        <v>139</v>
      </c>
    </row>
    <row r="43" spans="15:23" ht="14.25">
      <c r="O43" s="67">
        <v>-2</v>
      </c>
      <c r="P43" s="67">
        <v>-1.5</v>
      </c>
      <c r="Q43" s="67">
        <v>-1</v>
      </c>
      <c r="R43" s="67">
        <v>-0.5</v>
      </c>
      <c r="S43" s="67">
        <v>0</v>
      </c>
      <c r="T43" s="67">
        <v>0.5</v>
      </c>
      <c r="U43" s="67">
        <v>1</v>
      </c>
      <c r="V43" s="67">
        <v>1.5</v>
      </c>
      <c r="W43" s="67">
        <v>2</v>
      </c>
    </row>
    <row r="44" spans="14:23" ht="14.25">
      <c r="N44" s="69">
        <v>-0.1</v>
      </c>
      <c r="O44" s="68" t="e">
        <f>O27-O35</f>
        <v>#DIV/0!</v>
      </c>
      <c r="P44" s="68" t="e">
        <f aca="true" t="shared" si="4" ref="P44:W44">P27-P35</f>
        <v>#DIV/0!</v>
      </c>
      <c r="Q44" s="68" t="e">
        <f t="shared" si="4"/>
        <v>#DIV/0!</v>
      </c>
      <c r="R44" s="68" t="e">
        <f t="shared" si="4"/>
        <v>#DIV/0!</v>
      </c>
      <c r="S44" s="68" t="e">
        <f t="shared" si="4"/>
        <v>#DIV/0!</v>
      </c>
      <c r="T44" s="68" t="e">
        <f t="shared" si="4"/>
        <v>#DIV/0!</v>
      </c>
      <c r="U44" s="68" t="e">
        <f t="shared" si="4"/>
        <v>#DIV/0!</v>
      </c>
      <c r="V44" s="68" t="e">
        <f t="shared" si="4"/>
        <v>#DIV/0!</v>
      </c>
      <c r="W44" s="68" t="e">
        <f t="shared" si="4"/>
        <v>#DIV/0!</v>
      </c>
    </row>
    <row r="45" spans="14:23" ht="14.25">
      <c r="N45" s="69">
        <v>-0.05</v>
      </c>
      <c r="O45" s="68" t="e">
        <f aca="true" t="shared" si="5" ref="O45:W45">O28-O36</f>
        <v>#DIV/0!</v>
      </c>
      <c r="P45" s="68" t="e">
        <f t="shared" si="5"/>
        <v>#DIV/0!</v>
      </c>
      <c r="Q45" s="68" t="e">
        <f t="shared" si="5"/>
        <v>#DIV/0!</v>
      </c>
      <c r="R45" s="68" t="e">
        <f t="shared" si="5"/>
        <v>#DIV/0!</v>
      </c>
      <c r="S45" s="68" t="e">
        <f t="shared" si="5"/>
        <v>#DIV/0!</v>
      </c>
      <c r="T45" s="68" t="e">
        <f t="shared" si="5"/>
        <v>#DIV/0!</v>
      </c>
      <c r="U45" s="68" t="e">
        <f t="shared" si="5"/>
        <v>#DIV/0!</v>
      </c>
      <c r="V45" s="68" t="e">
        <f t="shared" si="5"/>
        <v>#DIV/0!</v>
      </c>
      <c r="W45" s="68" t="e">
        <f t="shared" si="5"/>
        <v>#DIV/0!</v>
      </c>
    </row>
    <row r="46" spans="14:23" ht="14.25">
      <c r="N46" s="70">
        <v>0</v>
      </c>
      <c r="O46" s="68" t="e">
        <f aca="true" t="shared" si="6" ref="O46:W46">O29-O37</f>
        <v>#DIV/0!</v>
      </c>
      <c r="P46" s="68" t="e">
        <f t="shared" si="6"/>
        <v>#DIV/0!</v>
      </c>
      <c r="Q46" s="68" t="e">
        <f t="shared" si="6"/>
        <v>#DIV/0!</v>
      </c>
      <c r="R46" s="68" t="e">
        <f t="shared" si="6"/>
        <v>#DIV/0!</v>
      </c>
      <c r="S46" s="68" t="e">
        <f t="shared" si="6"/>
        <v>#DIV/0!</v>
      </c>
      <c r="T46" s="68" t="e">
        <f t="shared" si="6"/>
        <v>#DIV/0!</v>
      </c>
      <c r="U46" s="68" t="e">
        <f t="shared" si="6"/>
        <v>#DIV/0!</v>
      </c>
      <c r="V46" s="68" t="e">
        <f t="shared" si="6"/>
        <v>#DIV/0!</v>
      </c>
      <c r="W46" s="68" t="e">
        <f t="shared" si="6"/>
        <v>#DIV/0!</v>
      </c>
    </row>
    <row r="47" spans="14:23" ht="14.25">
      <c r="N47" s="69">
        <v>0.05</v>
      </c>
      <c r="O47" s="68" t="e">
        <f aca="true" t="shared" si="7" ref="O47:W47">O30-O38</f>
        <v>#DIV/0!</v>
      </c>
      <c r="P47" s="68" t="e">
        <f t="shared" si="7"/>
        <v>#DIV/0!</v>
      </c>
      <c r="Q47" s="68" t="e">
        <f t="shared" si="7"/>
        <v>#DIV/0!</v>
      </c>
      <c r="R47" s="68" t="e">
        <f t="shared" si="7"/>
        <v>#DIV/0!</v>
      </c>
      <c r="S47" s="68" t="e">
        <f t="shared" si="7"/>
        <v>#DIV/0!</v>
      </c>
      <c r="T47" s="68" t="e">
        <f t="shared" si="7"/>
        <v>#DIV/0!</v>
      </c>
      <c r="U47" s="68" t="e">
        <f t="shared" si="7"/>
        <v>#DIV/0!</v>
      </c>
      <c r="V47" s="68" t="e">
        <f t="shared" si="7"/>
        <v>#DIV/0!</v>
      </c>
      <c r="W47" s="68" t="e">
        <f t="shared" si="7"/>
        <v>#DIV/0!</v>
      </c>
    </row>
    <row r="48" spans="14:23" ht="14.25">
      <c r="N48" s="69">
        <v>0.1</v>
      </c>
      <c r="O48" s="68" t="e">
        <f aca="true" t="shared" si="8" ref="O48:W48">O31-O39</f>
        <v>#DIV/0!</v>
      </c>
      <c r="P48" s="68" t="e">
        <f t="shared" si="8"/>
        <v>#DIV/0!</v>
      </c>
      <c r="Q48" s="68" t="e">
        <f t="shared" si="8"/>
        <v>#DIV/0!</v>
      </c>
      <c r="R48" s="68" t="e">
        <f t="shared" si="8"/>
        <v>#DIV/0!</v>
      </c>
      <c r="S48" s="68" t="e">
        <f t="shared" si="8"/>
        <v>#DIV/0!</v>
      </c>
      <c r="T48" s="68" t="e">
        <f t="shared" si="8"/>
        <v>#DIV/0!</v>
      </c>
      <c r="U48" s="68" t="e">
        <f t="shared" si="8"/>
        <v>#DIV/0!</v>
      </c>
      <c r="V48" s="68" t="e">
        <f t="shared" si="8"/>
        <v>#DIV/0!</v>
      </c>
      <c r="W48" s="68" t="e">
        <f t="shared" si="8"/>
        <v>#DIV/0!</v>
      </c>
    </row>
    <row r="49" spans="15:23" ht="14.25">
      <c r="O49" s="68"/>
      <c r="P49" s="68"/>
      <c r="Q49" s="68"/>
      <c r="R49" s="68"/>
      <c r="S49" s="68"/>
      <c r="T49" s="68"/>
      <c r="U49" s="68"/>
      <c r="V49" s="68"/>
      <c r="W49" s="68"/>
    </row>
  </sheetData>
  <sheetProtection password="DBAD" sheet="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68"/>
  <sheetViews>
    <sheetView showGridLines="0" showZeros="0" zoomScalePageLayoutView="0" workbookViewId="0" topLeftCell="A1">
      <pane xSplit="12" ySplit="6" topLeftCell="M7" activePane="bottomRight" state="frozen"/>
      <selection pane="topLeft" activeCell="A1" sqref="A1"/>
      <selection pane="topRight" activeCell="A1" sqref="A1"/>
      <selection pane="bottomLeft" activeCell="A1" sqref="A1"/>
      <selection pane="bottomRight" activeCell="M8" sqref="M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3" customWidth="1"/>
    <col min="26" max="16384" width="9.140625" style="13" customWidth="1"/>
  </cols>
  <sheetData>
    <row r="1" spans="1:24" ht="24"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2"/>
    </row>
    <row r="2" spans="1:24" ht="17.25" customHeight="1">
      <c r="A2" s="104"/>
      <c r="B2" s="105"/>
      <c r="C2" s="105"/>
      <c r="D2" s="105"/>
      <c r="E2" s="105"/>
      <c r="F2" s="105"/>
      <c r="G2" s="105"/>
      <c r="H2" s="105"/>
      <c r="I2" s="397" t="s">
        <v>12</v>
      </c>
      <c r="J2" s="397"/>
      <c r="K2" s="379">
        <f>'Step 2 - Annual Cash Budget'!B2</f>
        <v>0</v>
      </c>
      <c r="L2" s="379"/>
      <c r="M2" s="379"/>
      <c r="N2" s="379"/>
      <c r="O2" s="379"/>
      <c r="P2" s="398" t="s">
        <v>160</v>
      </c>
      <c r="Q2" s="398"/>
      <c r="R2" s="106">
        <f>'Step 2 - Annual Cash Budget'!N2</f>
        <v>0</v>
      </c>
      <c r="S2" s="107" t="s">
        <v>14</v>
      </c>
      <c r="T2" s="106">
        <f>'Step 2 - Annual Cash Budget'!V2</f>
        <v>0</v>
      </c>
      <c r="U2" s="107"/>
      <c r="V2" s="107"/>
      <c r="W2" s="107"/>
      <c r="X2" s="108"/>
    </row>
    <row r="3" spans="1:24" ht="17.25" customHeight="1">
      <c r="A3" s="109"/>
      <c r="B3" s="110"/>
      <c r="C3" s="110"/>
      <c r="D3" s="110"/>
      <c r="E3" s="110"/>
      <c r="F3" s="41"/>
      <c r="G3" s="111"/>
      <c r="H3" s="399" t="s">
        <v>161</v>
      </c>
      <c r="I3" s="399"/>
      <c r="J3" s="399"/>
      <c r="K3" s="111">
        <f>'Step 2 - Annual Cash Budget'!B3</f>
        <v>0</v>
      </c>
      <c r="L3" s="112" t="s">
        <v>15</v>
      </c>
      <c r="M3" s="165">
        <f>'Step 2 - Annual Cash Budget'!G3</f>
        <v>0</v>
      </c>
      <c r="N3" s="113" t="s">
        <v>16</v>
      </c>
      <c r="O3" s="274">
        <f>'Step 2 - Annual Cash Budget'!I3</f>
        <v>0</v>
      </c>
      <c r="P3" s="114" t="s">
        <v>17</v>
      </c>
      <c r="Q3" s="115">
        <f>IF(B3=0,"",B3/I3)</f>
      </c>
      <c r="R3" s="116">
        <f>IF(K3=0,"",K3/M3)</f>
      </c>
      <c r="S3" s="114" t="s">
        <v>18</v>
      </c>
      <c r="T3" s="272">
        <f>IF(K3=0,"",K3/O3)</f>
      </c>
      <c r="U3" s="114" t="s">
        <v>19</v>
      </c>
      <c r="V3" s="273">
        <f>IF(M3=0,"",M3/O3)</f>
      </c>
      <c r="W3" s="114" t="s">
        <v>20</v>
      </c>
      <c r="X3" s="117"/>
    </row>
    <row r="4" spans="1:25" s="14" customFormat="1" ht="8.25" customHeight="1">
      <c r="A4" s="381"/>
      <c r="B4" s="381"/>
      <c r="C4" s="381"/>
      <c r="D4" s="381"/>
      <c r="E4" s="381"/>
      <c r="F4" s="381"/>
      <c r="G4" s="381"/>
      <c r="H4" s="381"/>
      <c r="I4" s="381"/>
      <c r="J4" s="381"/>
      <c r="K4" s="381"/>
      <c r="L4" s="381"/>
      <c r="M4" s="381"/>
      <c r="N4" s="381"/>
      <c r="O4" s="381"/>
      <c r="P4" s="381"/>
      <c r="Q4" s="381"/>
      <c r="R4" s="381"/>
      <c r="S4" s="381"/>
      <c r="Y4" s="118"/>
    </row>
    <row r="5" spans="1:25" ht="15" customHeight="1">
      <c r="A5" s="412" t="s">
        <v>162</v>
      </c>
      <c r="B5" s="413"/>
      <c r="C5" s="413"/>
      <c r="D5" s="413"/>
      <c r="E5" s="413"/>
      <c r="F5" s="413"/>
      <c r="G5" s="413"/>
      <c r="H5" s="413"/>
      <c r="I5" s="413"/>
      <c r="J5" s="414"/>
      <c r="K5" s="119" t="s">
        <v>163</v>
      </c>
      <c r="L5" s="418" t="s">
        <v>164</v>
      </c>
      <c r="M5" s="85" t="s">
        <v>144</v>
      </c>
      <c r="N5" s="86" t="s">
        <v>145</v>
      </c>
      <c r="O5" s="86" t="s">
        <v>146</v>
      </c>
      <c r="P5" s="86" t="s">
        <v>147</v>
      </c>
      <c r="Q5" s="86" t="s">
        <v>148</v>
      </c>
      <c r="R5" s="86" t="s">
        <v>149</v>
      </c>
      <c r="S5" s="86" t="s">
        <v>150</v>
      </c>
      <c r="T5" s="86" t="s">
        <v>151</v>
      </c>
      <c r="U5" s="86" t="s">
        <v>152</v>
      </c>
      <c r="V5" s="87" t="s">
        <v>153</v>
      </c>
      <c r="W5" s="86" t="s">
        <v>154</v>
      </c>
      <c r="X5" s="87" t="s">
        <v>155</v>
      </c>
      <c r="Y5" s="406" t="s">
        <v>60</v>
      </c>
    </row>
    <row r="6" spans="1:25" s="75" customFormat="1" ht="15" customHeight="1">
      <c r="A6" s="415"/>
      <c r="B6" s="416"/>
      <c r="C6" s="416"/>
      <c r="D6" s="416"/>
      <c r="E6" s="416"/>
      <c r="F6" s="416"/>
      <c r="G6" s="416"/>
      <c r="H6" s="416"/>
      <c r="I6" s="416"/>
      <c r="J6" s="417"/>
      <c r="K6" s="120" t="s">
        <v>165</v>
      </c>
      <c r="L6" s="419"/>
      <c r="M6" s="120" t="s">
        <v>165</v>
      </c>
      <c r="N6" s="120" t="s">
        <v>165</v>
      </c>
      <c r="O6" s="120" t="s">
        <v>165</v>
      </c>
      <c r="P6" s="120" t="s">
        <v>165</v>
      </c>
      <c r="Q6" s="120" t="s">
        <v>165</v>
      </c>
      <c r="R6" s="120" t="s">
        <v>165</v>
      </c>
      <c r="S6" s="120" t="s">
        <v>165</v>
      </c>
      <c r="T6" s="120" t="s">
        <v>165</v>
      </c>
      <c r="U6" s="120" t="s">
        <v>165</v>
      </c>
      <c r="V6" s="120" t="s">
        <v>165</v>
      </c>
      <c r="W6" s="120" t="s">
        <v>165</v>
      </c>
      <c r="X6" s="120" t="s">
        <v>165</v>
      </c>
      <c r="Y6" s="407"/>
    </row>
    <row r="7" spans="1:25" ht="15" customHeight="1">
      <c r="A7" s="88" t="s">
        <v>3</v>
      </c>
      <c r="B7" s="121"/>
      <c r="C7" s="121"/>
      <c r="D7" s="121"/>
      <c r="E7" s="121" t="str">
        <f>'Step 2 - Annual Cash Budget'!$E$6</f>
        <v>Share of milk cheque received</v>
      </c>
      <c r="F7" s="121"/>
      <c r="G7" s="121"/>
      <c r="H7" s="121"/>
      <c r="I7" s="121"/>
      <c r="J7" s="270">
        <f>'Step 2 - Annual Cash Budget'!J6</f>
        <v>1</v>
      </c>
      <c r="K7" s="40"/>
      <c r="L7" s="127"/>
      <c r="M7" s="122"/>
      <c r="N7" s="122"/>
      <c r="O7" s="122"/>
      <c r="P7" s="122"/>
      <c r="Q7" s="122"/>
      <c r="R7" s="122"/>
      <c r="S7" s="122"/>
      <c r="T7" s="122"/>
      <c r="U7" s="122"/>
      <c r="V7" s="122"/>
      <c r="W7" s="122"/>
      <c r="X7" s="122"/>
      <c r="Y7" s="122"/>
    </row>
    <row r="8" spans="1:25" ht="15" customHeight="1">
      <c r="A8" s="408" t="s">
        <v>269</v>
      </c>
      <c r="B8" s="409"/>
      <c r="C8" s="409"/>
      <c r="D8" s="409"/>
      <c r="E8" s="410">
        <f>'Step 1 - Milk Income'!N9</f>
        <v>0</v>
      </c>
      <c r="F8" s="410"/>
      <c r="G8" s="124" t="s">
        <v>166</v>
      </c>
      <c r="H8" s="411" t="e">
        <f>'Step 2 - Annual Cash Budget'!H7:I7</f>
        <v>#DIV/0!</v>
      </c>
      <c r="I8" s="411"/>
      <c r="J8" s="125" t="s">
        <v>27</v>
      </c>
      <c r="K8" s="147">
        <f>'Step 2 - Annual Cash Budget'!K7</f>
        <v>0</v>
      </c>
      <c r="L8" s="127">
        <f aca="true" t="shared" si="0" ref="L8:L14">(K8-SUM(M8:X8))</f>
        <v>0</v>
      </c>
      <c r="M8" s="128"/>
      <c r="N8" s="128">
        <f>'Step 1 - Milk Income'!C12</f>
        <v>0</v>
      </c>
      <c r="O8" s="128">
        <f>'Step 1 - Milk Income'!D12</f>
        <v>0</v>
      </c>
      <c r="P8" s="128">
        <f>'Step 1 - Milk Income'!E12</f>
        <v>0</v>
      </c>
      <c r="Q8" s="128">
        <f>'Step 1 - Milk Income'!F12</f>
        <v>0</v>
      </c>
      <c r="R8" s="128">
        <f>'Step 1 - Milk Income'!G12</f>
        <v>0</v>
      </c>
      <c r="S8" s="128">
        <f>'Step 1 - Milk Income'!H12</f>
        <v>0</v>
      </c>
      <c r="T8" s="128">
        <f>'Step 1 - Milk Income'!I12</f>
        <v>0</v>
      </c>
      <c r="U8" s="128">
        <f>'Step 1 - Milk Income'!J12</f>
        <v>0</v>
      </c>
      <c r="V8" s="128">
        <f>'Step 1 - Milk Income'!K12</f>
        <v>0</v>
      </c>
      <c r="W8" s="128">
        <f>'Step 1 - Milk Income'!L12</f>
        <v>0</v>
      </c>
      <c r="X8" s="128">
        <f>'Step 1 - Milk Income'!M12</f>
        <v>0</v>
      </c>
      <c r="Y8" s="123"/>
    </row>
    <row r="9" spans="1:25" ht="15" customHeight="1">
      <c r="A9" s="402" t="s">
        <v>178</v>
      </c>
      <c r="B9" s="403"/>
      <c r="C9" s="403"/>
      <c r="D9" s="403"/>
      <c r="E9" s="404"/>
      <c r="F9" s="404"/>
      <c r="G9" s="403"/>
      <c r="H9" s="404"/>
      <c r="I9" s="404"/>
      <c r="J9" s="405"/>
      <c r="K9" s="126">
        <f>'Step 2 - Annual Cash Budget'!K8</f>
        <v>0</v>
      </c>
      <c r="L9" s="127">
        <f t="shared" si="0"/>
        <v>0</v>
      </c>
      <c r="M9" s="129"/>
      <c r="N9" s="129"/>
      <c r="O9" s="129"/>
      <c r="P9" s="129"/>
      <c r="Q9" s="129"/>
      <c r="R9" s="129"/>
      <c r="S9" s="129"/>
      <c r="T9" s="129"/>
      <c r="U9" s="129"/>
      <c r="V9" s="129"/>
      <c r="W9" s="129"/>
      <c r="X9" s="129"/>
      <c r="Y9" s="123"/>
    </row>
    <row r="10" spans="1:25" ht="15" customHeight="1">
      <c r="A10" s="339" t="s">
        <v>232</v>
      </c>
      <c r="B10" s="340"/>
      <c r="C10" s="340"/>
      <c r="D10" s="340"/>
      <c r="E10" s="341"/>
      <c r="F10" s="341"/>
      <c r="G10" s="340"/>
      <c r="H10" s="341"/>
      <c r="I10" s="341"/>
      <c r="J10" s="342"/>
      <c r="K10" s="126">
        <f>'Step 2 - Annual Cash Budget'!K9</f>
        <v>0</v>
      </c>
      <c r="L10" s="127">
        <f t="shared" si="0"/>
        <v>0</v>
      </c>
      <c r="M10" s="129"/>
      <c r="N10" s="129"/>
      <c r="O10" s="129"/>
      <c r="P10" s="129"/>
      <c r="Q10" s="129"/>
      <c r="R10" s="129"/>
      <c r="S10" s="129"/>
      <c r="T10" s="129"/>
      <c r="U10" s="129"/>
      <c r="V10" s="129"/>
      <c r="W10" s="129"/>
      <c r="X10" s="129"/>
      <c r="Y10" s="123"/>
    </row>
    <row r="11" spans="1:25" ht="15" customHeight="1">
      <c r="A11" s="339" t="s">
        <v>233</v>
      </c>
      <c r="B11" s="340"/>
      <c r="C11" s="340"/>
      <c r="D11" s="340"/>
      <c r="E11" s="341"/>
      <c r="F11" s="341"/>
      <c r="G11" s="340"/>
      <c r="H11" s="341"/>
      <c r="I11" s="341"/>
      <c r="J11" s="342"/>
      <c r="K11" s="126">
        <f>'Step 2 - Annual Cash Budget'!K10</f>
        <v>0</v>
      </c>
      <c r="L11" s="127">
        <f t="shared" si="0"/>
        <v>0</v>
      </c>
      <c r="M11" s="129"/>
      <c r="N11" s="129"/>
      <c r="O11" s="129"/>
      <c r="P11" s="129"/>
      <c r="Q11" s="129"/>
      <c r="R11" s="129"/>
      <c r="S11" s="129"/>
      <c r="T11" s="129"/>
      <c r="U11" s="129"/>
      <c r="V11" s="129"/>
      <c r="W11" s="129"/>
      <c r="X11" s="129"/>
      <c r="Y11" s="123"/>
    </row>
    <row r="12" spans="1:25" ht="15" customHeight="1">
      <c r="A12" s="400" t="s">
        <v>4</v>
      </c>
      <c r="B12" s="401"/>
      <c r="C12" s="401"/>
      <c r="D12" s="401"/>
      <c r="E12" s="401"/>
      <c r="F12" s="401"/>
      <c r="G12" s="401"/>
      <c r="H12" s="401"/>
      <c r="I12" s="401"/>
      <c r="J12" s="401"/>
      <c r="K12" s="130">
        <f>SUM(K8:K11)</f>
        <v>0</v>
      </c>
      <c r="L12" s="131">
        <f t="shared" si="0"/>
        <v>0</v>
      </c>
      <c r="M12" s="130">
        <f aca="true" t="shared" si="1" ref="M12:X12">SUM(M8:M11)</f>
        <v>0</v>
      </c>
      <c r="N12" s="130">
        <f t="shared" si="1"/>
        <v>0</v>
      </c>
      <c r="O12" s="130">
        <f t="shared" si="1"/>
        <v>0</v>
      </c>
      <c r="P12" s="130">
        <f t="shared" si="1"/>
        <v>0</v>
      </c>
      <c r="Q12" s="130">
        <f t="shared" si="1"/>
        <v>0</v>
      </c>
      <c r="R12" s="130">
        <f t="shared" si="1"/>
        <v>0</v>
      </c>
      <c r="S12" s="130">
        <f t="shared" si="1"/>
        <v>0</v>
      </c>
      <c r="T12" s="130">
        <f t="shared" si="1"/>
        <v>0</v>
      </c>
      <c r="U12" s="130">
        <f t="shared" si="1"/>
        <v>0</v>
      </c>
      <c r="V12" s="130">
        <f t="shared" si="1"/>
        <v>0</v>
      </c>
      <c r="W12" s="130">
        <f t="shared" si="1"/>
        <v>0</v>
      </c>
      <c r="X12" s="130">
        <f t="shared" si="1"/>
        <v>0</v>
      </c>
      <c r="Y12" s="123"/>
    </row>
    <row r="13" spans="1:25" ht="15" customHeight="1">
      <c r="A13" s="339" t="s">
        <v>231</v>
      </c>
      <c r="B13" s="340"/>
      <c r="C13" s="340"/>
      <c r="D13" s="340"/>
      <c r="E13" s="341"/>
      <c r="F13" s="341"/>
      <c r="G13" s="340"/>
      <c r="H13" s="341"/>
      <c r="I13" s="341"/>
      <c r="J13" s="342"/>
      <c r="K13" s="126">
        <f>'Step 2 - Annual Cash Budget'!K12</f>
        <v>0</v>
      </c>
      <c r="L13" s="132">
        <f t="shared" si="0"/>
        <v>0</v>
      </c>
      <c r="M13" s="133"/>
      <c r="N13" s="133"/>
      <c r="O13" s="133"/>
      <c r="P13" s="133"/>
      <c r="Q13" s="133"/>
      <c r="R13" s="133"/>
      <c r="S13" s="133"/>
      <c r="T13" s="133"/>
      <c r="U13" s="133"/>
      <c r="V13" s="133"/>
      <c r="W13" s="133"/>
      <c r="X13" s="133"/>
      <c r="Y13" s="123"/>
    </row>
    <row r="14" spans="1:25" ht="15" customHeight="1">
      <c r="A14" s="339" t="s">
        <v>234</v>
      </c>
      <c r="B14" s="340"/>
      <c r="C14" s="340"/>
      <c r="D14" s="340"/>
      <c r="E14" s="341"/>
      <c r="F14" s="341"/>
      <c r="G14" s="340"/>
      <c r="H14" s="341"/>
      <c r="I14" s="341"/>
      <c r="J14" s="342"/>
      <c r="K14" s="126">
        <f>'Step 2 - Annual Cash Budget'!K13</f>
        <v>0</v>
      </c>
      <c r="L14" s="132">
        <f t="shared" si="0"/>
        <v>0</v>
      </c>
      <c r="M14" s="133"/>
      <c r="N14" s="133"/>
      <c r="O14" s="133"/>
      <c r="P14" s="133"/>
      <c r="Q14" s="133"/>
      <c r="R14" s="133"/>
      <c r="S14" s="133"/>
      <c r="T14" s="133"/>
      <c r="U14" s="133"/>
      <c r="V14" s="133"/>
      <c r="W14" s="133"/>
      <c r="X14" s="133"/>
      <c r="Y14" s="123"/>
    </row>
    <row r="15" spans="1:25" ht="15" customHeight="1">
      <c r="A15" s="402" t="s">
        <v>167</v>
      </c>
      <c r="B15" s="403"/>
      <c r="C15" s="403"/>
      <c r="D15" s="403"/>
      <c r="E15" s="403"/>
      <c r="F15" s="403"/>
      <c r="G15" s="403"/>
      <c r="H15" s="403"/>
      <c r="I15" s="403"/>
      <c r="J15" s="197">
        <v>0.15</v>
      </c>
      <c r="K15" s="134">
        <f>SUM(M15:X15)</f>
        <v>0</v>
      </c>
      <c r="L15" s="132"/>
      <c r="M15" s="135">
        <f aca="true" t="shared" si="2" ref="M15:X15">(SUM(M8:M8)+SUM(M9:M10)+M13)*$J$15</f>
        <v>0</v>
      </c>
      <c r="N15" s="135">
        <f t="shared" si="2"/>
        <v>0</v>
      </c>
      <c r="O15" s="135">
        <f t="shared" si="2"/>
        <v>0</v>
      </c>
      <c r="P15" s="135">
        <f t="shared" si="2"/>
        <v>0</v>
      </c>
      <c r="Q15" s="135">
        <f t="shared" si="2"/>
        <v>0</v>
      </c>
      <c r="R15" s="135">
        <f t="shared" si="2"/>
        <v>0</v>
      </c>
      <c r="S15" s="135">
        <f t="shared" si="2"/>
        <v>0</v>
      </c>
      <c r="T15" s="135">
        <f t="shared" si="2"/>
        <v>0</v>
      </c>
      <c r="U15" s="135">
        <f t="shared" si="2"/>
        <v>0</v>
      </c>
      <c r="V15" s="135">
        <f t="shared" si="2"/>
        <v>0</v>
      </c>
      <c r="W15" s="135">
        <f t="shared" si="2"/>
        <v>0</v>
      </c>
      <c r="X15" s="135">
        <f t="shared" si="2"/>
        <v>0</v>
      </c>
      <c r="Y15" s="123"/>
    </row>
    <row r="16" spans="1:25" ht="15" customHeight="1">
      <c r="A16" s="400" t="s">
        <v>5</v>
      </c>
      <c r="B16" s="401"/>
      <c r="C16" s="401"/>
      <c r="D16" s="401"/>
      <c r="E16" s="401"/>
      <c r="F16" s="401"/>
      <c r="G16" s="401"/>
      <c r="H16" s="401"/>
      <c r="I16" s="401"/>
      <c r="J16" s="401"/>
      <c r="K16" s="136">
        <f>SUM(K12:K15)</f>
        <v>0</v>
      </c>
      <c r="L16" s="137">
        <f>(K16-SUM(M16:X16))</f>
        <v>0</v>
      </c>
      <c r="M16" s="130">
        <f>SUM(M12:M15)</f>
        <v>0</v>
      </c>
      <c r="N16" s="130">
        <f aca="true" t="shared" si="3" ref="N16:X16">SUM(N12:N15)</f>
        <v>0</v>
      </c>
      <c r="O16" s="130">
        <f t="shared" si="3"/>
        <v>0</v>
      </c>
      <c r="P16" s="130">
        <f t="shared" si="3"/>
        <v>0</v>
      </c>
      <c r="Q16" s="130">
        <f t="shared" si="3"/>
        <v>0</v>
      </c>
      <c r="R16" s="130">
        <f t="shared" si="3"/>
        <v>0</v>
      </c>
      <c r="S16" s="130">
        <f t="shared" si="3"/>
        <v>0</v>
      </c>
      <c r="T16" s="130">
        <f t="shared" si="3"/>
        <v>0</v>
      </c>
      <c r="U16" s="130">
        <f t="shared" si="3"/>
        <v>0</v>
      </c>
      <c r="V16" s="130">
        <f t="shared" si="3"/>
        <v>0</v>
      </c>
      <c r="W16" s="130">
        <f t="shared" si="3"/>
        <v>0</v>
      </c>
      <c r="X16" s="130">
        <f t="shared" si="3"/>
        <v>0</v>
      </c>
      <c r="Y16" s="123"/>
    </row>
    <row r="17" spans="1:25" s="14" customFormat="1" ht="8.25" customHeight="1">
      <c r="A17" s="138"/>
      <c r="B17" s="138"/>
      <c r="C17" s="138"/>
      <c r="D17" s="138"/>
      <c r="E17" s="138"/>
      <c r="F17" s="138"/>
      <c r="G17" s="138"/>
      <c r="H17" s="138"/>
      <c r="I17" s="138"/>
      <c r="J17" s="138"/>
      <c r="K17" s="139"/>
      <c r="L17" s="139"/>
      <c r="M17" s="139"/>
      <c r="N17" s="139"/>
      <c r="O17" s="139"/>
      <c r="P17" s="139"/>
      <c r="Q17" s="139"/>
      <c r="R17" s="139"/>
      <c r="S17" s="139"/>
      <c r="T17" s="139"/>
      <c r="U17" s="139"/>
      <c r="V17" s="139"/>
      <c r="W17" s="139"/>
      <c r="X17" s="139"/>
      <c r="Y17" s="198"/>
    </row>
    <row r="18" spans="1:25" s="160" customFormat="1" ht="18" customHeight="1">
      <c r="A18" s="420" t="s">
        <v>168</v>
      </c>
      <c r="B18" s="420"/>
      <c r="C18" s="420"/>
      <c r="D18" s="420"/>
      <c r="E18" s="420"/>
      <c r="F18" s="420"/>
      <c r="G18" s="420"/>
      <c r="H18" s="420"/>
      <c r="I18" s="420"/>
      <c r="J18" s="420"/>
      <c r="K18" s="140"/>
      <c r="L18" s="141"/>
      <c r="M18" s="142"/>
      <c r="N18" s="142"/>
      <c r="O18" s="142"/>
      <c r="P18" s="142"/>
      <c r="Q18" s="142"/>
      <c r="R18" s="142"/>
      <c r="S18" s="142"/>
      <c r="T18" s="142"/>
      <c r="U18" s="142"/>
      <c r="V18" s="142"/>
      <c r="W18" s="142"/>
      <c r="X18" s="143"/>
      <c r="Y18" s="123"/>
    </row>
    <row r="19" spans="1:25" ht="15" customHeight="1">
      <c r="A19" s="421" t="str">
        <f>'Step 2 - Annual Cash Budget'!A17</f>
        <v>Wages</v>
      </c>
      <c r="B19" s="421"/>
      <c r="C19" s="421"/>
      <c r="D19" s="422"/>
      <c r="E19" s="422"/>
      <c r="F19" s="422"/>
      <c r="G19" s="422"/>
      <c r="H19" s="422"/>
      <c r="I19" s="422"/>
      <c r="J19" s="422"/>
      <c r="K19" s="126">
        <f>'Step 2 - Annual Cash Budget'!K17</f>
        <v>0</v>
      </c>
      <c r="L19" s="127">
        <f>(K19-SUM(M19:X19))</f>
        <v>0</v>
      </c>
      <c r="M19" s="126"/>
      <c r="N19" s="126"/>
      <c r="O19" s="126"/>
      <c r="P19" s="126"/>
      <c r="Q19" s="126"/>
      <c r="R19" s="144"/>
      <c r="S19" s="126"/>
      <c r="T19" s="129"/>
      <c r="U19" s="129"/>
      <c r="V19" s="129"/>
      <c r="W19" s="129"/>
      <c r="X19" s="129"/>
      <c r="Y19" s="123"/>
    </row>
    <row r="20" spans="1:25" ht="15" customHeight="1">
      <c r="A20" s="421" t="str">
        <f>'Step 2 - Annual Cash Budget'!A18</f>
        <v>Animal health</v>
      </c>
      <c r="B20" s="421"/>
      <c r="C20" s="421"/>
      <c r="D20" s="422"/>
      <c r="E20" s="422"/>
      <c r="F20" s="422"/>
      <c r="G20" s="422"/>
      <c r="H20" s="422"/>
      <c r="I20" s="422"/>
      <c r="J20" s="422"/>
      <c r="K20" s="126">
        <f>'Step 2 - Annual Cash Budget'!K18</f>
        <v>0</v>
      </c>
      <c r="L20" s="127">
        <f aca="true" t="shared" si="4" ref="L20:L49">(K20-SUM(M20:X20))</f>
        <v>0</v>
      </c>
      <c r="M20" s="126"/>
      <c r="N20" s="126"/>
      <c r="O20" s="129"/>
      <c r="P20" s="129"/>
      <c r="Q20" s="129"/>
      <c r="R20" s="144"/>
      <c r="S20" s="126"/>
      <c r="T20" s="129"/>
      <c r="U20" s="129"/>
      <c r="V20" s="129"/>
      <c r="W20" s="129"/>
      <c r="X20" s="129"/>
      <c r="Y20" s="123"/>
    </row>
    <row r="21" spans="1:25" ht="15" customHeight="1">
      <c r="A21" s="421" t="str">
        <f>'Step 2 - Annual Cash Budget'!A19</f>
        <v>Breeding and herd improvement</v>
      </c>
      <c r="B21" s="421"/>
      <c r="C21" s="421"/>
      <c r="D21" s="422"/>
      <c r="E21" s="422"/>
      <c r="F21" s="422"/>
      <c r="G21" s="422"/>
      <c r="H21" s="422"/>
      <c r="I21" s="422"/>
      <c r="J21" s="422"/>
      <c r="K21" s="126">
        <f>'Step 2 - Annual Cash Budget'!K19</f>
        <v>0</v>
      </c>
      <c r="L21" s="127">
        <f t="shared" si="4"/>
        <v>0</v>
      </c>
      <c r="M21" s="126"/>
      <c r="N21" s="126"/>
      <c r="O21" s="129"/>
      <c r="P21" s="129"/>
      <c r="Q21" s="129"/>
      <c r="R21" s="144"/>
      <c r="S21" s="126"/>
      <c r="T21" s="129"/>
      <c r="U21" s="129"/>
      <c r="V21" s="129"/>
      <c r="W21" s="129"/>
      <c r="X21" s="129"/>
      <c r="Y21" s="123"/>
    </row>
    <row r="22" spans="1:25" ht="15" customHeight="1">
      <c r="A22" s="421" t="str">
        <f>'Step 2 - Annual Cash Budget'!A20</f>
        <v>Farm dairy</v>
      </c>
      <c r="B22" s="421"/>
      <c r="C22" s="421"/>
      <c r="D22" s="422"/>
      <c r="E22" s="422"/>
      <c r="F22" s="422"/>
      <c r="G22" s="422"/>
      <c r="H22" s="422"/>
      <c r="I22" s="422"/>
      <c r="J22" s="422"/>
      <c r="K22" s="126">
        <f>'Step 2 - Annual Cash Budget'!K20</f>
        <v>0</v>
      </c>
      <c r="L22" s="127">
        <f t="shared" si="4"/>
        <v>0</v>
      </c>
      <c r="M22" s="126"/>
      <c r="N22" s="126"/>
      <c r="O22" s="129"/>
      <c r="P22" s="129"/>
      <c r="Q22" s="129"/>
      <c r="R22" s="144"/>
      <c r="S22" s="126"/>
      <c r="T22" s="129"/>
      <c r="U22" s="129"/>
      <c r="V22" s="129"/>
      <c r="W22" s="129"/>
      <c r="X22" s="129"/>
      <c r="Y22" s="123"/>
    </row>
    <row r="23" spans="1:25" ht="15" customHeight="1">
      <c r="A23" s="421" t="str">
        <f>'Step 2 - Annual Cash Budget'!A21</f>
        <v>Electricity (farm dairy, water supply)</v>
      </c>
      <c r="B23" s="421"/>
      <c r="C23" s="421"/>
      <c r="D23" s="422"/>
      <c r="E23" s="422"/>
      <c r="F23" s="422"/>
      <c r="G23" s="422"/>
      <c r="H23" s="422"/>
      <c r="I23" s="422"/>
      <c r="J23" s="422"/>
      <c r="K23" s="126">
        <f>'Step 2 - Annual Cash Budget'!K21</f>
        <v>0</v>
      </c>
      <c r="L23" s="127">
        <f t="shared" si="4"/>
        <v>0</v>
      </c>
      <c r="M23" s="126"/>
      <c r="N23" s="126"/>
      <c r="O23" s="129"/>
      <c r="P23" s="129"/>
      <c r="Q23" s="129"/>
      <c r="R23" s="129"/>
      <c r="S23" s="126"/>
      <c r="T23" s="129"/>
      <c r="U23" s="129"/>
      <c r="V23" s="129"/>
      <c r="W23" s="129"/>
      <c r="X23" s="129"/>
      <c r="Y23" s="123"/>
    </row>
    <row r="24" spans="1:25" ht="15" customHeight="1">
      <c r="A24" s="421" t="str">
        <f>'Step 2 - Annual Cash Budget'!A22</f>
        <v>Supplements made (incl. Contractors)</v>
      </c>
      <c r="B24" s="421"/>
      <c r="C24" s="421"/>
      <c r="D24" s="422"/>
      <c r="E24" s="422"/>
      <c r="F24" s="422"/>
      <c r="G24" s="422"/>
      <c r="H24" s="422"/>
      <c r="I24" s="422"/>
      <c r="J24" s="422"/>
      <c r="K24" s="126">
        <f>'Step 2 - Annual Cash Budget'!K22</f>
        <v>0</v>
      </c>
      <c r="L24" s="127">
        <f t="shared" si="4"/>
        <v>0</v>
      </c>
      <c r="M24" s="126"/>
      <c r="N24" s="126"/>
      <c r="O24" s="129"/>
      <c r="P24" s="129"/>
      <c r="Q24" s="129"/>
      <c r="R24" s="144"/>
      <c r="S24" s="126"/>
      <c r="T24" s="129"/>
      <c r="U24" s="129"/>
      <c r="V24" s="129"/>
      <c r="W24" s="129"/>
      <c r="X24" s="129"/>
      <c r="Y24" s="123"/>
    </row>
    <row r="25" spans="1:25" ht="15" customHeight="1">
      <c r="A25" s="421" t="str">
        <f>'Step 2 - Annual Cash Budget'!A23</f>
        <v>Supplements purchased</v>
      </c>
      <c r="B25" s="421"/>
      <c r="C25" s="421"/>
      <c r="D25" s="422"/>
      <c r="E25" s="422"/>
      <c r="F25" s="422"/>
      <c r="G25" s="422"/>
      <c r="H25" s="422"/>
      <c r="I25" s="422"/>
      <c r="J25" s="422"/>
      <c r="K25" s="126">
        <f>'Step 2 - Annual Cash Budget'!K23</f>
        <v>0</v>
      </c>
      <c r="L25" s="127">
        <f t="shared" si="4"/>
        <v>0</v>
      </c>
      <c r="M25" s="126"/>
      <c r="N25" s="126"/>
      <c r="O25" s="129"/>
      <c r="P25" s="129"/>
      <c r="Q25" s="129"/>
      <c r="R25" s="144"/>
      <c r="S25" s="126"/>
      <c r="T25" s="129"/>
      <c r="U25" s="129"/>
      <c r="V25" s="129"/>
      <c r="W25" s="129"/>
      <c r="X25" s="129"/>
      <c r="Y25" s="123"/>
    </row>
    <row r="26" spans="1:25" ht="15" customHeight="1">
      <c r="A26" s="421" t="str">
        <f>'Step 2 - Annual Cash Budget'!A24</f>
        <v>Young and dry stock grazing</v>
      </c>
      <c r="B26" s="421"/>
      <c r="C26" s="421"/>
      <c r="D26" s="422"/>
      <c r="E26" s="422"/>
      <c r="F26" s="422"/>
      <c r="G26" s="422"/>
      <c r="H26" s="422"/>
      <c r="I26" s="422"/>
      <c r="J26" s="422"/>
      <c r="K26" s="126">
        <f>'Step 2 - Annual Cash Budget'!K24</f>
        <v>0</v>
      </c>
      <c r="L26" s="127">
        <f t="shared" si="4"/>
        <v>0</v>
      </c>
      <c r="M26" s="126"/>
      <c r="N26" s="126"/>
      <c r="O26" s="129"/>
      <c r="P26" s="129"/>
      <c r="Q26" s="129"/>
      <c r="R26" s="129"/>
      <c r="S26" s="126"/>
      <c r="T26" s="126"/>
      <c r="U26" s="126"/>
      <c r="V26" s="126"/>
      <c r="W26" s="126"/>
      <c r="X26" s="126"/>
      <c r="Y26" s="123"/>
    </row>
    <row r="27" spans="1:25" ht="15" customHeight="1">
      <c r="A27" s="421" t="str">
        <f>'Step 2 - Annual Cash Budget'!A25</f>
        <v>Winter cow grazing</v>
      </c>
      <c r="B27" s="421"/>
      <c r="C27" s="421"/>
      <c r="D27" s="422"/>
      <c r="E27" s="422"/>
      <c r="F27" s="422"/>
      <c r="G27" s="422"/>
      <c r="H27" s="422"/>
      <c r="I27" s="422"/>
      <c r="J27" s="422"/>
      <c r="K27" s="126">
        <f>'Step 2 - Annual Cash Budget'!K25</f>
        <v>0</v>
      </c>
      <c r="L27" s="127">
        <f t="shared" si="4"/>
        <v>0</v>
      </c>
      <c r="M27" s="126"/>
      <c r="N27" s="126"/>
      <c r="O27" s="129"/>
      <c r="P27" s="129"/>
      <c r="Q27" s="129"/>
      <c r="R27" s="144"/>
      <c r="S27" s="126"/>
      <c r="T27" s="129"/>
      <c r="U27" s="129"/>
      <c r="V27" s="129"/>
      <c r="W27" s="129"/>
      <c r="X27" s="129"/>
      <c r="Y27" s="123"/>
    </row>
    <row r="28" spans="1:25" ht="15" customHeight="1">
      <c r="A28" s="421" t="str">
        <f>'Step 2 - Annual Cash Budget'!A26</f>
        <v>Run-off lease</v>
      </c>
      <c r="B28" s="421"/>
      <c r="C28" s="421"/>
      <c r="D28" s="422"/>
      <c r="E28" s="422"/>
      <c r="F28" s="422"/>
      <c r="G28" s="422"/>
      <c r="H28" s="422"/>
      <c r="I28" s="422"/>
      <c r="J28" s="422"/>
      <c r="K28" s="126">
        <f>'Step 2 - Annual Cash Budget'!K26</f>
        <v>0</v>
      </c>
      <c r="L28" s="127">
        <f t="shared" si="4"/>
        <v>0</v>
      </c>
      <c r="M28" s="126"/>
      <c r="N28" s="126"/>
      <c r="O28" s="129"/>
      <c r="P28" s="129"/>
      <c r="Q28" s="129"/>
      <c r="R28" s="144"/>
      <c r="S28" s="126"/>
      <c r="T28" s="129"/>
      <c r="U28" s="129"/>
      <c r="V28" s="129"/>
      <c r="W28" s="129"/>
      <c r="X28" s="129"/>
      <c r="Y28" s="123"/>
    </row>
    <row r="29" spans="1:25" ht="15" customHeight="1">
      <c r="A29" s="421" t="str">
        <f>'Step 2 - Annual Cash Budget'!A27</f>
        <v>Fertiliser (incl. N)</v>
      </c>
      <c r="B29" s="421"/>
      <c r="C29" s="421"/>
      <c r="D29" s="422"/>
      <c r="E29" s="422"/>
      <c r="F29" s="422"/>
      <c r="G29" s="422"/>
      <c r="H29" s="422"/>
      <c r="I29" s="422"/>
      <c r="J29" s="422"/>
      <c r="K29" s="126">
        <f>'Step 2 - Annual Cash Budget'!K27</f>
        <v>0</v>
      </c>
      <c r="L29" s="127">
        <f t="shared" si="4"/>
        <v>0</v>
      </c>
      <c r="M29" s="126"/>
      <c r="N29" s="126"/>
      <c r="O29" s="129"/>
      <c r="P29" s="129"/>
      <c r="Q29" s="129"/>
      <c r="R29" s="144"/>
      <c r="S29" s="126"/>
      <c r="T29" s="129"/>
      <c r="U29" s="129"/>
      <c r="V29" s="129"/>
      <c r="W29" s="129"/>
      <c r="X29" s="129"/>
      <c r="Y29" s="123"/>
    </row>
    <row r="30" spans="1:25" ht="15" customHeight="1">
      <c r="A30" s="421" t="str">
        <f>'Step 2 - Annual Cash Budget'!A28</f>
        <v>Irrigation</v>
      </c>
      <c r="B30" s="421"/>
      <c r="C30" s="421"/>
      <c r="D30" s="422"/>
      <c r="E30" s="422"/>
      <c r="F30" s="422"/>
      <c r="G30" s="422"/>
      <c r="H30" s="422"/>
      <c r="I30" s="422"/>
      <c r="J30" s="422"/>
      <c r="K30" s="126">
        <f>'Step 2 - Annual Cash Budget'!K28</f>
        <v>0</v>
      </c>
      <c r="L30" s="127">
        <f t="shared" si="4"/>
        <v>0</v>
      </c>
      <c r="M30" s="126"/>
      <c r="N30" s="126"/>
      <c r="O30" s="129"/>
      <c r="P30" s="129"/>
      <c r="Q30" s="129"/>
      <c r="R30" s="144"/>
      <c r="S30" s="126"/>
      <c r="T30" s="129"/>
      <c r="U30" s="129"/>
      <c r="V30" s="129"/>
      <c r="W30" s="129"/>
      <c r="X30" s="129"/>
      <c r="Y30" s="123"/>
    </row>
    <row r="31" spans="1:25" ht="15" customHeight="1">
      <c r="A31" s="421" t="str">
        <f>'Step 2 - Annual Cash Budget'!A29</f>
        <v>Regrassing and cropping</v>
      </c>
      <c r="B31" s="421"/>
      <c r="C31" s="421"/>
      <c r="D31" s="422"/>
      <c r="E31" s="422"/>
      <c r="F31" s="422"/>
      <c r="G31" s="422"/>
      <c r="H31" s="422"/>
      <c r="I31" s="422"/>
      <c r="J31" s="422"/>
      <c r="K31" s="126">
        <f>'Step 2 - Annual Cash Budget'!K29</f>
        <v>0</v>
      </c>
      <c r="L31" s="127">
        <f t="shared" si="4"/>
        <v>0</v>
      </c>
      <c r="M31" s="126"/>
      <c r="N31" s="126"/>
      <c r="O31" s="129"/>
      <c r="P31" s="129"/>
      <c r="Q31" s="129"/>
      <c r="R31" s="144"/>
      <c r="S31" s="126"/>
      <c r="T31" s="129"/>
      <c r="U31" s="129"/>
      <c r="V31" s="129"/>
      <c r="W31" s="129"/>
      <c r="X31" s="129"/>
      <c r="Y31" s="123"/>
    </row>
    <row r="32" spans="1:25" ht="15" customHeight="1">
      <c r="A32" s="421" t="str">
        <f>'Step 2 - Annual Cash Budget'!A30</f>
        <v>Weed and pest</v>
      </c>
      <c r="B32" s="421"/>
      <c r="C32" s="421"/>
      <c r="D32" s="422"/>
      <c r="E32" s="422"/>
      <c r="F32" s="422"/>
      <c r="G32" s="422"/>
      <c r="H32" s="422"/>
      <c r="I32" s="422"/>
      <c r="J32" s="422"/>
      <c r="K32" s="126">
        <f>'Step 2 - Annual Cash Budget'!K30</f>
        <v>0</v>
      </c>
      <c r="L32" s="127">
        <f t="shared" si="4"/>
        <v>0</v>
      </c>
      <c r="M32" s="126"/>
      <c r="N32" s="126"/>
      <c r="O32" s="129"/>
      <c r="P32" s="129"/>
      <c r="Q32" s="129"/>
      <c r="R32" s="144"/>
      <c r="S32" s="126"/>
      <c r="T32" s="129"/>
      <c r="U32" s="129"/>
      <c r="V32" s="129"/>
      <c r="W32" s="129"/>
      <c r="X32" s="129"/>
      <c r="Y32" s="123"/>
    </row>
    <row r="33" spans="1:25" ht="15" customHeight="1">
      <c r="A33" s="421" t="str">
        <f>'Step 2 - Annual Cash Budget'!A31</f>
        <v>Vehicles and fuel</v>
      </c>
      <c r="B33" s="421"/>
      <c r="C33" s="421"/>
      <c r="D33" s="422"/>
      <c r="E33" s="422"/>
      <c r="F33" s="422"/>
      <c r="G33" s="422"/>
      <c r="H33" s="422"/>
      <c r="I33" s="422"/>
      <c r="J33" s="422"/>
      <c r="K33" s="126">
        <f>'Step 2 - Annual Cash Budget'!K31</f>
        <v>0</v>
      </c>
      <c r="L33" s="127">
        <f t="shared" si="4"/>
        <v>0</v>
      </c>
      <c r="M33" s="126"/>
      <c r="N33" s="126"/>
      <c r="O33" s="126"/>
      <c r="P33" s="126"/>
      <c r="Q33" s="126"/>
      <c r="R33" s="126"/>
      <c r="S33" s="126"/>
      <c r="T33" s="126"/>
      <c r="U33" s="126"/>
      <c r="V33" s="126"/>
      <c r="W33" s="126"/>
      <c r="X33" s="126"/>
      <c r="Y33" s="123"/>
    </row>
    <row r="34" spans="1:25" ht="15" customHeight="1">
      <c r="A34" s="421" t="str">
        <f>'Step 2 - Annual Cash Budget'!A32</f>
        <v>R&amp;M (land, buildings, plant, machinery)</v>
      </c>
      <c r="B34" s="421"/>
      <c r="C34" s="421"/>
      <c r="D34" s="422"/>
      <c r="E34" s="422"/>
      <c r="F34" s="422"/>
      <c r="G34" s="422"/>
      <c r="H34" s="422"/>
      <c r="I34" s="422"/>
      <c r="J34" s="422"/>
      <c r="K34" s="126">
        <f>'Step 2 - Annual Cash Budget'!K32</f>
        <v>0</v>
      </c>
      <c r="L34" s="127">
        <f t="shared" si="4"/>
        <v>0</v>
      </c>
      <c r="M34" s="126"/>
      <c r="N34" s="126"/>
      <c r="O34" s="129"/>
      <c r="P34" s="129"/>
      <c r="Q34" s="129"/>
      <c r="R34" s="129"/>
      <c r="S34" s="129"/>
      <c r="T34" s="129"/>
      <c r="U34" s="129"/>
      <c r="V34" s="129"/>
      <c r="W34" s="129"/>
      <c r="X34" s="129"/>
      <c r="Y34" s="123"/>
    </row>
    <row r="35" spans="1:25" ht="15" customHeight="1">
      <c r="A35" s="421" t="str">
        <f>'Step 2 - Annual Cash Budget'!A33</f>
        <v>Freight and general farm expenses</v>
      </c>
      <c r="B35" s="421"/>
      <c r="C35" s="421"/>
      <c r="D35" s="422"/>
      <c r="E35" s="422"/>
      <c r="F35" s="422"/>
      <c r="G35" s="422"/>
      <c r="H35" s="422"/>
      <c r="I35" s="422"/>
      <c r="J35" s="422"/>
      <c r="K35" s="126">
        <f>'Step 2 - Annual Cash Budget'!K33</f>
        <v>0</v>
      </c>
      <c r="L35" s="127">
        <f t="shared" si="4"/>
        <v>0</v>
      </c>
      <c r="M35" s="126"/>
      <c r="N35" s="126"/>
      <c r="O35" s="129"/>
      <c r="P35" s="129"/>
      <c r="Q35" s="129"/>
      <c r="R35" s="144"/>
      <c r="S35" s="126"/>
      <c r="T35" s="129"/>
      <c r="U35" s="129"/>
      <c r="V35" s="129"/>
      <c r="W35" s="129"/>
      <c r="X35" s="129"/>
      <c r="Y35" s="123"/>
    </row>
    <row r="36" spans="1:25" ht="15" customHeight="1">
      <c r="A36" s="421" t="str">
        <f>'Step 2 - Annual Cash Budget'!A34</f>
        <v>Administration e.g. accountant, consultant, phone</v>
      </c>
      <c r="B36" s="421"/>
      <c r="C36" s="421"/>
      <c r="D36" s="422"/>
      <c r="E36" s="422"/>
      <c r="F36" s="422"/>
      <c r="G36" s="422"/>
      <c r="H36" s="422"/>
      <c r="I36" s="422"/>
      <c r="J36" s="422"/>
      <c r="K36" s="126">
        <f>'Step 2 - Annual Cash Budget'!K34</f>
        <v>0</v>
      </c>
      <c r="L36" s="127">
        <f t="shared" si="4"/>
        <v>0</v>
      </c>
      <c r="M36" s="126"/>
      <c r="N36" s="126"/>
      <c r="O36" s="129"/>
      <c r="P36" s="129"/>
      <c r="Q36" s="129"/>
      <c r="R36" s="144"/>
      <c r="S36" s="126"/>
      <c r="T36" s="129"/>
      <c r="U36" s="129"/>
      <c r="V36" s="129"/>
      <c r="W36" s="129"/>
      <c r="X36" s="129"/>
      <c r="Y36" s="123"/>
    </row>
    <row r="37" spans="1:25" ht="15" customHeight="1">
      <c r="A37" s="421" t="str">
        <f>'Step 2 - Annual Cash Budget'!A35</f>
        <v>Insurance</v>
      </c>
      <c r="B37" s="421"/>
      <c r="C37" s="421"/>
      <c r="D37" s="422"/>
      <c r="E37" s="422"/>
      <c r="F37" s="422"/>
      <c r="G37" s="422"/>
      <c r="H37" s="422"/>
      <c r="I37" s="422"/>
      <c r="J37" s="422"/>
      <c r="K37" s="126">
        <f>'Step 2 - Annual Cash Budget'!K35</f>
        <v>0</v>
      </c>
      <c r="L37" s="127">
        <f t="shared" si="4"/>
        <v>0</v>
      </c>
      <c r="M37" s="126"/>
      <c r="N37" s="126"/>
      <c r="O37" s="129"/>
      <c r="P37" s="129"/>
      <c r="Q37" s="129"/>
      <c r="R37" s="144"/>
      <c r="S37" s="126"/>
      <c r="T37" s="129"/>
      <c r="U37" s="129"/>
      <c r="V37" s="129"/>
      <c r="W37" s="129"/>
      <c r="X37" s="129"/>
      <c r="Y37" s="123"/>
    </row>
    <row r="38" spans="1:25" ht="15" customHeight="1">
      <c r="A38" s="421" t="str">
        <f>'Step 2 - Annual Cash Budget'!A36</f>
        <v>ACC</v>
      </c>
      <c r="B38" s="421"/>
      <c r="C38" s="421"/>
      <c r="D38" s="422"/>
      <c r="E38" s="422"/>
      <c r="F38" s="422"/>
      <c r="G38" s="422"/>
      <c r="H38" s="422"/>
      <c r="I38" s="422"/>
      <c r="J38" s="422"/>
      <c r="K38" s="126">
        <f>'Step 2 - Annual Cash Budget'!K36</f>
        <v>0</v>
      </c>
      <c r="L38" s="127">
        <f t="shared" si="4"/>
        <v>0</v>
      </c>
      <c r="M38" s="126"/>
      <c r="N38" s="126"/>
      <c r="O38" s="129"/>
      <c r="P38" s="129"/>
      <c r="Q38" s="129"/>
      <c r="R38" s="144"/>
      <c r="S38" s="126"/>
      <c r="T38" s="129"/>
      <c r="U38" s="129"/>
      <c r="V38" s="129"/>
      <c r="W38" s="129"/>
      <c r="X38" s="129"/>
      <c r="Y38" s="123"/>
    </row>
    <row r="39" spans="1:25" ht="15" customHeight="1">
      <c r="A39" s="421" t="str">
        <f>'Step 2 - Annual Cash Budget'!A37</f>
        <v>Rates</v>
      </c>
      <c r="B39" s="421"/>
      <c r="C39" s="421"/>
      <c r="D39" s="422"/>
      <c r="E39" s="422"/>
      <c r="F39" s="422"/>
      <c r="G39" s="422"/>
      <c r="H39" s="422"/>
      <c r="I39" s="422"/>
      <c r="J39" s="422"/>
      <c r="K39" s="126">
        <f>'Step 2 - Annual Cash Budget'!K37</f>
        <v>0</v>
      </c>
      <c r="L39" s="127">
        <f t="shared" si="4"/>
        <v>0</v>
      </c>
      <c r="M39" s="126"/>
      <c r="N39" s="126"/>
      <c r="O39" s="129"/>
      <c r="P39" s="129"/>
      <c r="Q39" s="129"/>
      <c r="R39" s="144"/>
      <c r="S39" s="126"/>
      <c r="T39" s="129"/>
      <c r="U39" s="129"/>
      <c r="V39" s="129"/>
      <c r="W39" s="129"/>
      <c r="X39" s="129"/>
      <c r="Y39" s="123"/>
    </row>
    <row r="40" spans="1:25" ht="15" customHeight="1">
      <c r="A40" s="435" t="s">
        <v>41</v>
      </c>
      <c r="B40" s="435"/>
      <c r="C40" s="435"/>
      <c r="D40" s="435"/>
      <c r="E40" s="435"/>
      <c r="F40" s="435"/>
      <c r="G40" s="435"/>
      <c r="H40" s="435"/>
      <c r="I40" s="435"/>
      <c r="J40" s="435"/>
      <c r="K40" s="145">
        <f>SUM(K19:K39)</f>
        <v>0</v>
      </c>
      <c r="L40" s="131">
        <f t="shared" si="4"/>
        <v>0</v>
      </c>
      <c r="M40" s="145">
        <f>SUM(M19:M39)</f>
        <v>0</v>
      </c>
      <c r="N40" s="145">
        <f aca="true" t="shared" si="5" ref="N40:X40">SUM(N19:N39)</f>
        <v>0</v>
      </c>
      <c r="O40" s="146">
        <f t="shared" si="5"/>
        <v>0</v>
      </c>
      <c r="P40" s="146">
        <f t="shared" si="5"/>
        <v>0</v>
      </c>
      <c r="Q40" s="146">
        <f t="shared" si="5"/>
        <v>0</v>
      </c>
      <c r="R40" s="146">
        <f t="shared" si="5"/>
        <v>0</v>
      </c>
      <c r="S40" s="146">
        <f t="shared" si="5"/>
        <v>0</v>
      </c>
      <c r="T40" s="146">
        <f t="shared" si="5"/>
        <v>0</v>
      </c>
      <c r="U40" s="146">
        <f t="shared" si="5"/>
        <v>0</v>
      </c>
      <c r="V40" s="146">
        <f t="shared" si="5"/>
        <v>0</v>
      </c>
      <c r="W40" s="146">
        <f t="shared" si="5"/>
        <v>0</v>
      </c>
      <c r="X40" s="146">
        <f t="shared" si="5"/>
        <v>0</v>
      </c>
      <c r="Y40" s="123"/>
    </row>
    <row r="41" spans="1:25" ht="15" customHeight="1">
      <c r="A41" s="421" t="str">
        <f>'Step 2 - Annual Cash Budget'!A39:J39</f>
        <v>Other expenses e.g. non-dairy expenses, off-farm expenses</v>
      </c>
      <c r="B41" s="421"/>
      <c r="C41" s="421"/>
      <c r="D41" s="422"/>
      <c r="E41" s="422"/>
      <c r="F41" s="422"/>
      <c r="G41" s="422"/>
      <c r="H41" s="422"/>
      <c r="I41" s="422"/>
      <c r="J41" s="422"/>
      <c r="K41" s="126">
        <f>'Step 2 - Annual Cash Budget'!K39</f>
        <v>0</v>
      </c>
      <c r="L41" s="127">
        <f t="shared" si="4"/>
        <v>0</v>
      </c>
      <c r="M41" s="126"/>
      <c r="N41" s="126"/>
      <c r="O41" s="129"/>
      <c r="P41" s="129"/>
      <c r="Q41" s="129"/>
      <c r="R41" s="144"/>
      <c r="S41" s="126"/>
      <c r="T41" s="129"/>
      <c r="U41" s="129"/>
      <c r="V41" s="129"/>
      <c r="W41" s="129"/>
      <c r="X41" s="129"/>
      <c r="Y41" s="123"/>
    </row>
    <row r="42" spans="1:25" ht="15" customHeight="1">
      <c r="A42" s="421" t="str">
        <f>'Step 2 - Annual Cash Budget'!A40:J40</f>
        <v>Rent e.g. milking, land lease (excludes run-off), cow lease</v>
      </c>
      <c r="B42" s="421"/>
      <c r="C42" s="421"/>
      <c r="D42" s="422"/>
      <c r="E42" s="422"/>
      <c r="F42" s="422"/>
      <c r="G42" s="422"/>
      <c r="H42" s="422"/>
      <c r="I42" s="422"/>
      <c r="J42" s="422"/>
      <c r="K42" s="126">
        <f>'Step 2 - Annual Cash Budget'!K40</f>
        <v>0</v>
      </c>
      <c r="L42" s="127">
        <f t="shared" si="4"/>
        <v>0</v>
      </c>
      <c r="M42" s="126"/>
      <c r="N42" s="126"/>
      <c r="O42" s="129"/>
      <c r="P42" s="129"/>
      <c r="Q42" s="129"/>
      <c r="R42" s="144"/>
      <c r="S42" s="126"/>
      <c r="T42" s="129"/>
      <c r="U42" s="129"/>
      <c r="V42" s="129"/>
      <c r="W42" s="129"/>
      <c r="X42" s="129"/>
      <c r="Y42" s="123"/>
    </row>
    <row r="43" spans="1:25" ht="15" customHeight="1">
      <c r="A43" s="402" t="str">
        <f>'Step 2 - Annual Cash Budget'!A41:J41</f>
        <v>Overdraft Interest</v>
      </c>
      <c r="B43" s="403"/>
      <c r="C43" s="403"/>
      <c r="D43" s="403"/>
      <c r="E43" s="436"/>
      <c r="F43" s="436"/>
      <c r="G43" s="423"/>
      <c r="H43" s="423"/>
      <c r="I43" s="423"/>
      <c r="J43" s="424"/>
      <c r="K43" s="126"/>
      <c r="L43" s="127">
        <f t="shared" si="4"/>
        <v>0</v>
      </c>
      <c r="M43" s="89"/>
      <c r="N43" s="126">
        <f>IF(((M56+M58)/2)&lt;0,(((M56+M58)/-2)*$E$43)/12,0)</f>
        <v>0</v>
      </c>
      <c r="O43" s="126">
        <f>IF(((N56+N58)/2)&lt;0,(((N56+N58)/-2)*$E$43)/12,0)</f>
        <v>0</v>
      </c>
      <c r="P43" s="126">
        <f>IF(((O56+O58)/2)&lt;0,(((O56+O58)/-2)*$E$43)/12,0)</f>
        <v>0</v>
      </c>
      <c r="Q43" s="126">
        <f aca="true" t="shared" si="6" ref="Q43:X43">IF(((P56+P58)/2)&lt;0,(((P56+P58)/-2)*$E$43)/12,0)</f>
        <v>0</v>
      </c>
      <c r="R43" s="126">
        <f t="shared" si="6"/>
        <v>0</v>
      </c>
      <c r="S43" s="126">
        <f t="shared" si="6"/>
        <v>0</v>
      </c>
      <c r="T43" s="126">
        <f t="shared" si="6"/>
        <v>0</v>
      </c>
      <c r="U43" s="126">
        <f t="shared" si="6"/>
        <v>0</v>
      </c>
      <c r="V43" s="126">
        <f t="shared" si="6"/>
        <v>0</v>
      </c>
      <c r="W43" s="126">
        <f t="shared" si="6"/>
        <v>0</v>
      </c>
      <c r="X43" s="126">
        <f t="shared" si="6"/>
        <v>0</v>
      </c>
      <c r="Y43" s="123"/>
    </row>
    <row r="44" spans="1:25" ht="15" customHeight="1">
      <c r="A44" s="421" t="str">
        <f>'Step 2 - Annual Cash Budget'!A42:J42</f>
        <v>Term Interest (mortgage)</v>
      </c>
      <c r="B44" s="421"/>
      <c r="C44" s="421"/>
      <c r="D44" s="422"/>
      <c r="E44" s="422"/>
      <c r="F44" s="422"/>
      <c r="G44" s="422"/>
      <c r="H44" s="422"/>
      <c r="I44" s="422"/>
      <c r="J44" s="422"/>
      <c r="K44" s="126">
        <f>'Step 2 - Annual Cash Budget'!K42</f>
        <v>0</v>
      </c>
      <c r="L44" s="127">
        <f t="shared" si="4"/>
        <v>0</v>
      </c>
      <c r="M44" s="126"/>
      <c r="N44" s="126"/>
      <c r="O44" s="129"/>
      <c r="P44" s="129"/>
      <c r="Q44" s="129"/>
      <c r="R44" s="144"/>
      <c r="S44" s="126"/>
      <c r="T44" s="129"/>
      <c r="U44" s="129"/>
      <c r="V44" s="129"/>
      <c r="W44" s="129"/>
      <c r="X44" s="129"/>
      <c r="Y44" s="123"/>
    </row>
    <row r="45" spans="1:25" ht="15" customHeight="1">
      <c r="A45" s="421" t="str">
        <f>'Step 2 - Annual Cash Budget'!A43:J43</f>
        <v>Principal Repayments</v>
      </c>
      <c r="B45" s="421"/>
      <c r="C45" s="421"/>
      <c r="D45" s="422"/>
      <c r="E45" s="422"/>
      <c r="F45" s="422"/>
      <c r="G45" s="422"/>
      <c r="H45" s="422"/>
      <c r="I45" s="422"/>
      <c r="J45" s="422"/>
      <c r="K45" s="126">
        <f>'Step 2 - Annual Cash Budget'!K43</f>
        <v>0</v>
      </c>
      <c r="L45" s="127">
        <f t="shared" si="4"/>
        <v>0</v>
      </c>
      <c r="M45" s="126"/>
      <c r="N45" s="126"/>
      <c r="O45" s="129"/>
      <c r="P45" s="129"/>
      <c r="Q45" s="129"/>
      <c r="R45" s="144"/>
      <c r="S45" s="126"/>
      <c r="T45" s="129"/>
      <c r="U45" s="129"/>
      <c r="V45" s="129"/>
      <c r="W45" s="129"/>
      <c r="X45" s="129"/>
      <c r="Y45" s="123"/>
    </row>
    <row r="46" spans="1:25" ht="15" customHeight="1">
      <c r="A46" s="421" t="str">
        <f>'Step 2 - Annual Cash Budget'!A44:J44</f>
        <v>Tax  * Ask accountant or see estimate formula below</v>
      </c>
      <c r="B46" s="421"/>
      <c r="C46" s="421"/>
      <c r="D46" s="422"/>
      <c r="E46" s="422"/>
      <c r="F46" s="422"/>
      <c r="G46" s="422"/>
      <c r="H46" s="422"/>
      <c r="I46" s="422"/>
      <c r="J46" s="422"/>
      <c r="K46" s="126">
        <f>'Step 2 - Annual Cash Budget'!K44</f>
        <v>0</v>
      </c>
      <c r="L46" s="127">
        <f t="shared" si="4"/>
        <v>0</v>
      </c>
      <c r="M46" s="126"/>
      <c r="N46" s="126"/>
      <c r="O46" s="129"/>
      <c r="P46" s="129"/>
      <c r="Q46" s="129"/>
      <c r="R46" s="144"/>
      <c r="S46" s="126"/>
      <c r="T46" s="129"/>
      <c r="U46" s="129"/>
      <c r="V46" s="129"/>
      <c r="W46" s="129"/>
      <c r="X46" s="129"/>
      <c r="Y46" s="123"/>
    </row>
    <row r="47" spans="1:25" ht="15" customHeight="1">
      <c r="A47" s="421" t="str">
        <f>'Step 2 - Annual Cash Budget'!A45:J45</f>
        <v>Drawings</v>
      </c>
      <c r="B47" s="421"/>
      <c r="C47" s="421"/>
      <c r="D47" s="422"/>
      <c r="E47" s="422"/>
      <c r="F47" s="422"/>
      <c r="G47" s="422"/>
      <c r="H47" s="422"/>
      <c r="I47" s="422"/>
      <c r="J47" s="422"/>
      <c r="K47" s="126">
        <f>'Step 2 - Annual Cash Budget'!K45</f>
        <v>0</v>
      </c>
      <c r="L47" s="127">
        <f t="shared" si="4"/>
        <v>0</v>
      </c>
      <c r="M47" s="126"/>
      <c r="N47" s="126"/>
      <c r="O47" s="126"/>
      <c r="P47" s="126"/>
      <c r="Q47" s="126"/>
      <c r="R47" s="126"/>
      <c r="S47" s="126"/>
      <c r="T47" s="126"/>
      <c r="U47" s="126"/>
      <c r="V47" s="126"/>
      <c r="W47" s="126"/>
      <c r="X47" s="126"/>
      <c r="Y47" s="123"/>
    </row>
    <row r="48" spans="1:25" ht="15" customHeight="1">
      <c r="A48" s="339" t="s">
        <v>169</v>
      </c>
      <c r="B48" s="340"/>
      <c r="C48" s="340"/>
      <c r="D48" s="340"/>
      <c r="E48" s="340"/>
      <c r="F48" s="340"/>
      <c r="G48" s="340"/>
      <c r="H48" s="340"/>
      <c r="I48" s="340"/>
      <c r="J48" s="342"/>
      <c r="K48" s="126"/>
      <c r="L48" s="127">
        <f t="shared" si="4"/>
        <v>0</v>
      </c>
      <c r="M48" s="126"/>
      <c r="N48" s="126"/>
      <c r="O48" s="129"/>
      <c r="P48" s="129"/>
      <c r="Q48" s="129"/>
      <c r="R48" s="144"/>
      <c r="S48" s="126"/>
      <c r="T48" s="129"/>
      <c r="U48" s="129"/>
      <c r="V48" s="129"/>
      <c r="W48" s="129"/>
      <c r="X48" s="129"/>
      <c r="Y48" s="123"/>
    </row>
    <row r="49" spans="1:25" ht="15" customHeight="1">
      <c r="A49" s="339" t="s">
        <v>170</v>
      </c>
      <c r="B49" s="340"/>
      <c r="C49" s="340"/>
      <c r="D49" s="340"/>
      <c r="E49" s="340"/>
      <c r="F49" s="340"/>
      <c r="G49" s="340"/>
      <c r="H49" s="340"/>
      <c r="I49" s="340"/>
      <c r="J49" s="342"/>
      <c r="K49" s="126">
        <f>'Step 2 - Annual Cash Budget'!K46</f>
        <v>0</v>
      </c>
      <c r="L49" s="127">
        <f t="shared" si="4"/>
        <v>0</v>
      </c>
      <c r="M49" s="126"/>
      <c r="N49" s="126"/>
      <c r="O49" s="129"/>
      <c r="P49" s="129"/>
      <c r="Q49" s="129"/>
      <c r="R49" s="144"/>
      <c r="S49" s="126"/>
      <c r="T49" s="129"/>
      <c r="U49" s="129"/>
      <c r="V49" s="129"/>
      <c r="W49" s="129"/>
      <c r="X49" s="129"/>
      <c r="Y49" s="123"/>
    </row>
    <row r="50" spans="1:25" ht="15" customHeight="1">
      <c r="A50" s="402" t="s">
        <v>171</v>
      </c>
      <c r="B50" s="403"/>
      <c r="C50" s="403"/>
      <c r="D50" s="403"/>
      <c r="E50" s="403"/>
      <c r="F50" s="403"/>
      <c r="G50" s="403"/>
      <c r="H50" s="403"/>
      <c r="I50" s="403"/>
      <c r="J50" s="405"/>
      <c r="K50" s="147">
        <f>SUM(M50:X50)</f>
        <v>0</v>
      </c>
      <c r="L50" s="148"/>
      <c r="M50" s="147">
        <f>(SUM(M20:M39)+M41+M42+M49)*$J$15</f>
        <v>0</v>
      </c>
      <c r="N50" s="147">
        <f aca="true" t="shared" si="7" ref="N50:X50">(SUM(N20:N39)+N41+N42+N49)*$J$15</f>
        <v>0</v>
      </c>
      <c r="O50" s="147">
        <f t="shared" si="7"/>
        <v>0</v>
      </c>
      <c r="P50" s="147">
        <f t="shared" si="7"/>
        <v>0</v>
      </c>
      <c r="Q50" s="147">
        <f t="shared" si="7"/>
        <v>0</v>
      </c>
      <c r="R50" s="147">
        <f t="shared" si="7"/>
        <v>0</v>
      </c>
      <c r="S50" s="147">
        <f t="shared" si="7"/>
        <v>0</v>
      </c>
      <c r="T50" s="147">
        <f t="shared" si="7"/>
        <v>0</v>
      </c>
      <c r="U50" s="147">
        <f t="shared" si="7"/>
        <v>0</v>
      </c>
      <c r="V50" s="147">
        <f t="shared" si="7"/>
        <v>0</v>
      </c>
      <c r="W50" s="147">
        <f t="shared" si="7"/>
        <v>0</v>
      </c>
      <c r="X50" s="147">
        <f t="shared" si="7"/>
        <v>0</v>
      </c>
      <c r="Y50" s="123"/>
    </row>
    <row r="51" spans="1:25" ht="15" customHeight="1">
      <c r="A51" s="402" t="s">
        <v>172</v>
      </c>
      <c r="B51" s="403"/>
      <c r="C51" s="403"/>
      <c r="D51" s="403"/>
      <c r="E51" s="403"/>
      <c r="F51" s="403"/>
      <c r="G51" s="403"/>
      <c r="H51" s="403"/>
      <c r="I51" s="403"/>
      <c r="J51" s="405"/>
      <c r="K51" s="147">
        <f>SUM(M51:X51)</f>
        <v>0</v>
      </c>
      <c r="L51" s="148"/>
      <c r="M51" s="89"/>
      <c r="N51" s="126"/>
      <c r="O51" s="149">
        <f>(SUM(M15:N15))-(SUM(M50:N50))</f>
        <v>0</v>
      </c>
      <c r="P51" s="129"/>
      <c r="Q51" s="149">
        <f>(SUM(O15:P15))-(SUM(O50:P50))</f>
        <v>0</v>
      </c>
      <c r="R51" s="129"/>
      <c r="S51" s="149">
        <f>(SUM(Q15:R15))-(SUM(Q50:R50))</f>
        <v>0</v>
      </c>
      <c r="T51" s="129"/>
      <c r="U51" s="149">
        <f>(SUM(S15:T15))-(SUM(S50:T50))</f>
        <v>0</v>
      </c>
      <c r="V51" s="129"/>
      <c r="W51" s="149">
        <f>(SUM(U15:V15))-(SUM(U50:V50))</f>
        <v>0</v>
      </c>
      <c r="X51" s="129"/>
      <c r="Y51" s="123"/>
    </row>
    <row r="52" spans="1:25" ht="17.25" customHeight="1">
      <c r="A52" s="425" t="s">
        <v>46</v>
      </c>
      <c r="B52" s="425"/>
      <c r="C52" s="425"/>
      <c r="D52" s="425"/>
      <c r="E52" s="425"/>
      <c r="F52" s="425"/>
      <c r="G52" s="425"/>
      <c r="H52" s="425"/>
      <c r="I52" s="425"/>
      <c r="J52" s="425"/>
      <c r="K52" s="130">
        <f>SUM(K40:K51)</f>
        <v>0</v>
      </c>
      <c r="L52" s="130">
        <f>(K52-SUM(M52:X52))</f>
        <v>0</v>
      </c>
      <c r="M52" s="136">
        <f aca="true" t="shared" si="8" ref="M52:X52">SUM(M40:M51)</f>
        <v>0</v>
      </c>
      <c r="N52" s="136">
        <f t="shared" si="8"/>
        <v>0</v>
      </c>
      <c r="O52" s="136">
        <f t="shared" si="8"/>
        <v>0</v>
      </c>
      <c r="P52" s="136">
        <f t="shared" si="8"/>
        <v>0</v>
      </c>
      <c r="Q52" s="136">
        <f t="shared" si="8"/>
        <v>0</v>
      </c>
      <c r="R52" s="136">
        <f t="shared" si="8"/>
        <v>0</v>
      </c>
      <c r="S52" s="136">
        <f t="shared" si="8"/>
        <v>0</v>
      </c>
      <c r="T52" s="136">
        <f t="shared" si="8"/>
        <v>0</v>
      </c>
      <c r="U52" s="136">
        <f t="shared" si="8"/>
        <v>0</v>
      </c>
      <c r="V52" s="136">
        <f t="shared" si="8"/>
        <v>0</v>
      </c>
      <c r="W52" s="136">
        <f t="shared" si="8"/>
        <v>0</v>
      </c>
      <c r="X52" s="136">
        <f t="shared" si="8"/>
        <v>0</v>
      </c>
      <c r="Y52" s="123"/>
    </row>
    <row r="53" spans="1:25" s="43" customFormat="1" ht="9" customHeight="1">
      <c r="A53" s="150"/>
      <c r="B53" s="151"/>
      <c r="C53" s="151"/>
      <c r="D53" s="151"/>
      <c r="E53" s="151"/>
      <c r="F53" s="151"/>
      <c r="G53" s="151"/>
      <c r="H53" s="151"/>
      <c r="I53" s="151"/>
      <c r="J53" s="151"/>
      <c r="K53" s="152"/>
      <c r="L53" s="153"/>
      <c r="M53" s="154"/>
      <c r="N53" s="152"/>
      <c r="O53" s="152"/>
      <c r="P53" s="152"/>
      <c r="Q53" s="152"/>
      <c r="R53" s="152"/>
      <c r="S53" s="152"/>
      <c r="T53" s="152"/>
      <c r="U53" s="152"/>
      <c r="V53" s="152"/>
      <c r="W53" s="152"/>
      <c r="X53" s="152"/>
      <c r="Y53" s="198"/>
    </row>
    <row r="54" spans="1:25" ht="22.5" customHeight="1">
      <c r="A54" s="426" t="s">
        <v>173</v>
      </c>
      <c r="B54" s="427"/>
      <c r="C54" s="427"/>
      <c r="D54" s="427"/>
      <c r="E54" s="427"/>
      <c r="F54" s="427"/>
      <c r="G54" s="427"/>
      <c r="H54" s="427"/>
      <c r="I54" s="427"/>
      <c r="J54" s="428"/>
      <c r="K54" s="136">
        <f>SUM(K16-K52)</f>
        <v>0</v>
      </c>
      <c r="L54" s="136"/>
      <c r="M54" s="136">
        <f aca="true" t="shared" si="9" ref="M54:X54">SUM(M16-M52)</f>
        <v>0</v>
      </c>
      <c r="N54" s="136">
        <f t="shared" si="9"/>
        <v>0</v>
      </c>
      <c r="O54" s="136">
        <f t="shared" si="9"/>
        <v>0</v>
      </c>
      <c r="P54" s="136">
        <f t="shared" si="9"/>
        <v>0</v>
      </c>
      <c r="Q54" s="136">
        <f t="shared" si="9"/>
        <v>0</v>
      </c>
      <c r="R54" s="136">
        <f t="shared" si="9"/>
        <v>0</v>
      </c>
      <c r="S54" s="136">
        <f t="shared" si="9"/>
        <v>0</v>
      </c>
      <c r="T54" s="136">
        <f t="shared" si="9"/>
        <v>0</v>
      </c>
      <c r="U54" s="136">
        <f t="shared" si="9"/>
        <v>0</v>
      </c>
      <c r="V54" s="136">
        <f t="shared" si="9"/>
        <v>0</v>
      </c>
      <c r="W54" s="136">
        <f t="shared" si="9"/>
        <v>0</v>
      </c>
      <c r="X54" s="136">
        <f t="shared" si="9"/>
        <v>0</v>
      </c>
      <c r="Y54" s="123"/>
    </row>
    <row r="55" spans="1:25" s="43" customFormat="1" ht="4.5" customHeight="1">
      <c r="A55" s="150"/>
      <c r="B55" s="151"/>
      <c r="C55" s="151"/>
      <c r="D55" s="151"/>
      <c r="E55" s="151"/>
      <c r="F55" s="151"/>
      <c r="G55" s="151"/>
      <c r="H55" s="151"/>
      <c r="I55" s="151"/>
      <c r="J55" s="151"/>
      <c r="K55" s="152"/>
      <c r="L55" s="153"/>
      <c r="M55" s="154"/>
      <c r="N55" s="152"/>
      <c r="O55" s="152"/>
      <c r="P55" s="152"/>
      <c r="Q55" s="152"/>
      <c r="R55" s="152"/>
      <c r="S55" s="152"/>
      <c r="T55" s="152"/>
      <c r="U55" s="152"/>
      <c r="V55" s="152"/>
      <c r="W55" s="152"/>
      <c r="X55" s="155"/>
      <c r="Y55" s="198"/>
    </row>
    <row r="56" spans="1:25" ht="22.5" customHeight="1">
      <c r="A56" s="429" t="s">
        <v>174</v>
      </c>
      <c r="B56" s="430"/>
      <c r="C56" s="430"/>
      <c r="D56" s="430"/>
      <c r="E56" s="430"/>
      <c r="F56" s="430"/>
      <c r="G56" s="430"/>
      <c r="H56" s="430"/>
      <c r="I56" s="430"/>
      <c r="J56" s="431"/>
      <c r="K56" s="199">
        <f>M56</f>
        <v>0</v>
      </c>
      <c r="L56" s="156"/>
      <c r="M56" s="89"/>
      <c r="N56" s="157">
        <f>M58</f>
        <v>0</v>
      </c>
      <c r="O56" s="157">
        <f aca="true" t="shared" si="10" ref="O56:X56">N58</f>
        <v>0</v>
      </c>
      <c r="P56" s="157">
        <f t="shared" si="10"/>
        <v>0</v>
      </c>
      <c r="Q56" s="157">
        <f t="shared" si="10"/>
        <v>0</v>
      </c>
      <c r="R56" s="157">
        <f t="shared" si="10"/>
        <v>0</v>
      </c>
      <c r="S56" s="157">
        <f t="shared" si="10"/>
        <v>0</v>
      </c>
      <c r="T56" s="157">
        <f t="shared" si="10"/>
        <v>0</v>
      </c>
      <c r="U56" s="157">
        <f t="shared" si="10"/>
        <v>0</v>
      </c>
      <c r="V56" s="157">
        <f t="shared" si="10"/>
        <v>0</v>
      </c>
      <c r="W56" s="157">
        <f t="shared" si="10"/>
        <v>0</v>
      </c>
      <c r="X56" s="157">
        <f t="shared" si="10"/>
        <v>0</v>
      </c>
      <c r="Y56" s="123"/>
    </row>
    <row r="57" spans="1:25" s="14" customFormat="1" ht="4.5" customHeight="1">
      <c r="A57" s="432"/>
      <c r="B57" s="433"/>
      <c r="C57" s="433"/>
      <c r="D57" s="433"/>
      <c r="E57" s="433"/>
      <c r="F57" s="433"/>
      <c r="G57" s="433"/>
      <c r="H57" s="433"/>
      <c r="I57" s="433"/>
      <c r="J57" s="433"/>
      <c r="K57" s="433"/>
      <c r="L57" s="433"/>
      <c r="M57" s="433"/>
      <c r="N57" s="433"/>
      <c r="O57" s="433"/>
      <c r="P57" s="433"/>
      <c r="Q57" s="433"/>
      <c r="R57" s="433"/>
      <c r="S57" s="434"/>
      <c r="T57" s="158"/>
      <c r="U57" s="158"/>
      <c r="Y57" s="198"/>
    </row>
    <row r="58" spans="1:30" ht="21.75" customHeight="1">
      <c r="A58" s="297" t="s">
        <v>175</v>
      </c>
      <c r="B58" s="298"/>
      <c r="C58" s="298"/>
      <c r="D58" s="298"/>
      <c r="E58" s="298"/>
      <c r="F58" s="298"/>
      <c r="G58" s="298"/>
      <c r="H58" s="298"/>
      <c r="I58" s="298"/>
      <c r="J58" s="298"/>
      <c r="K58" s="136">
        <f>X58</f>
        <v>0</v>
      </c>
      <c r="L58" s="130"/>
      <c r="M58" s="136">
        <f>M56+M54</f>
        <v>0</v>
      </c>
      <c r="N58" s="136">
        <f aca="true" t="shared" si="11" ref="N58:X58">N56+N54</f>
        <v>0</v>
      </c>
      <c r="O58" s="136">
        <f t="shared" si="11"/>
        <v>0</v>
      </c>
      <c r="P58" s="136">
        <f t="shared" si="11"/>
        <v>0</v>
      </c>
      <c r="Q58" s="136">
        <f t="shared" si="11"/>
        <v>0</v>
      </c>
      <c r="R58" s="136">
        <f t="shared" si="11"/>
        <v>0</v>
      </c>
      <c r="S58" s="136">
        <f t="shared" si="11"/>
        <v>0</v>
      </c>
      <c r="T58" s="136">
        <f t="shared" si="11"/>
        <v>0</v>
      </c>
      <c r="U58" s="136">
        <f t="shared" si="11"/>
        <v>0</v>
      </c>
      <c r="V58" s="136">
        <f t="shared" si="11"/>
        <v>0</v>
      </c>
      <c r="W58" s="136">
        <f t="shared" si="11"/>
        <v>0</v>
      </c>
      <c r="X58" s="136">
        <f t="shared" si="11"/>
        <v>0</v>
      </c>
      <c r="Y58" s="123"/>
      <c r="AA58" s="14"/>
      <c r="AB58" s="14"/>
      <c r="AC58" s="14"/>
      <c r="AD58" s="14"/>
    </row>
    <row r="59" spans="1:33" ht="9.75" customHeight="1">
      <c r="A59" s="39"/>
      <c r="K59" s="293"/>
      <c r="L59" s="293"/>
      <c r="M59" s="293"/>
      <c r="N59" s="293"/>
      <c r="O59" s="293"/>
      <c r="P59" s="293"/>
      <c r="Q59" s="293"/>
      <c r="R59" s="293"/>
      <c r="S59" s="293"/>
      <c r="T59" s="39"/>
      <c r="U59" s="39"/>
      <c r="V59" s="39"/>
      <c r="W59" s="39"/>
      <c r="X59" s="39"/>
      <c r="Y59" s="118"/>
      <c r="Z59" s="14"/>
      <c r="AA59" s="14"/>
      <c r="AB59" s="14"/>
      <c r="AC59" s="14"/>
      <c r="AD59" s="14"/>
      <c r="AE59" s="14"/>
      <c r="AF59" s="14"/>
      <c r="AG59" s="14"/>
    </row>
    <row r="60" spans="1:25" ht="15" customHeight="1">
      <c r="A60" s="283" t="s">
        <v>56</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13"/>
    </row>
    <row r="61" spans="1:25" ht="1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13"/>
    </row>
    <row r="62" spans="1:25" ht="1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13"/>
    </row>
    <row r="63" spans="1:25" ht="14.25">
      <c r="A63" s="96"/>
      <c r="Y63" s="13"/>
    </row>
    <row r="64" spans="1:25" ht="14.25">
      <c r="A64" s="96"/>
      <c r="Y64" s="13"/>
    </row>
    <row r="65" ht="14.25">
      <c r="A65" s="96"/>
    </row>
    <row r="66" ht="14.25">
      <c r="A66" s="96"/>
    </row>
    <row r="67" ht="14.25">
      <c r="A67" s="96"/>
    </row>
    <row r="68" ht="14.25">
      <c r="A68" s="96"/>
    </row>
  </sheetData>
  <sheetProtection password="DBAD" sheet="1" selectLockedCells="1"/>
  <mergeCells count="62">
    <mergeCell ref="A45:J45"/>
    <mergeCell ref="A46:J46"/>
    <mergeCell ref="A47:J47"/>
    <mergeCell ref="A48:J48"/>
    <mergeCell ref="A49:J49"/>
    <mergeCell ref="A60:X62"/>
    <mergeCell ref="A58:J58"/>
    <mergeCell ref="K59:S59"/>
    <mergeCell ref="A50:J50"/>
    <mergeCell ref="A51:J51"/>
    <mergeCell ref="A52:J52"/>
    <mergeCell ref="A54:J54"/>
    <mergeCell ref="A56:J56"/>
    <mergeCell ref="A57:S57"/>
    <mergeCell ref="A39:J39"/>
    <mergeCell ref="A40:J40"/>
    <mergeCell ref="A41:J41"/>
    <mergeCell ref="A42:J42"/>
    <mergeCell ref="A43:D43"/>
    <mergeCell ref="E43:F43"/>
    <mergeCell ref="G43:J43"/>
    <mergeCell ref="A25:J25"/>
    <mergeCell ref="A21:J21"/>
    <mergeCell ref="A44:J44"/>
    <mergeCell ref="A31:J31"/>
    <mergeCell ref="A32:J32"/>
    <mergeCell ref="A33:J33"/>
    <mergeCell ref="A34:J34"/>
    <mergeCell ref="A35:J35"/>
    <mergeCell ref="A36:J36"/>
    <mergeCell ref="A38:J38"/>
    <mergeCell ref="A37:J37"/>
    <mergeCell ref="A26:J26"/>
    <mergeCell ref="A27:J27"/>
    <mergeCell ref="A28:J28"/>
    <mergeCell ref="A29:J29"/>
    <mergeCell ref="A30:J30"/>
    <mergeCell ref="A16:J16"/>
    <mergeCell ref="A18:J18"/>
    <mergeCell ref="A19:J19"/>
    <mergeCell ref="A20:J20"/>
    <mergeCell ref="A24:J24"/>
    <mergeCell ref="A15:I15"/>
    <mergeCell ref="A22:J22"/>
    <mergeCell ref="A23:J23"/>
    <mergeCell ref="A10:J10"/>
    <mergeCell ref="Y5:Y6"/>
    <mergeCell ref="A8:D8"/>
    <mergeCell ref="E8:F8"/>
    <mergeCell ref="H8:I8"/>
    <mergeCell ref="A5:J6"/>
    <mergeCell ref="L5:L6"/>
    <mergeCell ref="A11:J11"/>
    <mergeCell ref="A13:J13"/>
    <mergeCell ref="A14:J14"/>
    <mergeCell ref="I2:J2"/>
    <mergeCell ref="K2:O2"/>
    <mergeCell ref="P2:Q2"/>
    <mergeCell ref="H3:J3"/>
    <mergeCell ref="A4:S4"/>
    <mergeCell ref="A12:J12"/>
    <mergeCell ref="A9:J9"/>
  </mergeCells>
  <conditionalFormatting sqref="K58:X58">
    <cfRule type="cellIs" priority="14" dxfId="29" operator="lessThan" stopIfTrue="1">
      <formula>0</formula>
    </cfRule>
  </conditionalFormatting>
  <conditionalFormatting sqref="M40:X56 K40 K43 K48 K50:L56">
    <cfRule type="cellIs" priority="13" dxfId="29" operator="lessThan" stopIfTrue="1">
      <formula>0</formula>
    </cfRule>
  </conditionalFormatting>
  <conditionalFormatting sqref="Q3 X3">
    <cfRule type="cellIs" priority="11" dxfId="27" operator="greaterThan" stopIfTrue="1">
      <formula>0</formula>
    </cfRule>
    <cfRule type="cellIs" priority="12" dxfId="28" operator="equal" stopIfTrue="1">
      <formula>0</formula>
    </cfRule>
  </conditionalFormatting>
  <hyperlinks>
    <hyperlink ref="A48:J48" location="'Helpful Tips'!B15" tooltip="Click here to view &quot;Helpful Tips&quot;" display="Capital transactions zero-rated for GST (e.g. shares)"/>
    <hyperlink ref="A49:J49" location="'Helpful Tips'!B15" tooltip="Click here to view &quot;Helpful Tips&quot;" display="Capital transactions with GST (e.g. machinery)"/>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92" r:id="rId4"/>
  <drawing r:id="rId3"/>
  <legacyDrawing r:id="rId2"/>
</worksheet>
</file>

<file path=xl/worksheets/sheet6.xml><?xml version="1.0" encoding="utf-8"?>
<worksheet xmlns="http://schemas.openxmlformats.org/spreadsheetml/2006/main" xmlns:r="http://schemas.openxmlformats.org/officeDocument/2006/relationships">
  <dimension ref="A1:BC69"/>
  <sheetViews>
    <sheetView showGridLines="0" showZeros="0" zoomScalePageLayoutView="0" workbookViewId="0" topLeftCell="A1">
      <pane xSplit="13" ySplit="6" topLeftCell="N7" activePane="bottomRight" state="frozen"/>
      <selection pane="topLeft" activeCell="A1" sqref="A1"/>
      <selection pane="topRight" activeCell="A1" sqref="A1"/>
      <selection pane="bottomLeft" activeCell="A1" sqref="A1"/>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4" customWidth="1"/>
    <col min="14" max="15" width="10.7109375" style="94" customWidth="1"/>
    <col min="16" max="49" width="10.7109375" style="13" customWidth="1"/>
    <col min="50" max="16384" width="9.140625" style="13" customWidth="1"/>
  </cols>
  <sheetData>
    <row r="1" spans="1:49" ht="33.75" customHeight="1">
      <c r="A1" s="100" t="s">
        <v>159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2"/>
    </row>
    <row r="2" spans="1:49" ht="17.25" customHeight="1">
      <c r="A2" s="104"/>
      <c r="B2" s="105"/>
      <c r="C2" s="105"/>
      <c r="D2" s="105"/>
      <c r="E2" s="105"/>
      <c r="F2" s="105"/>
      <c r="G2" s="105"/>
      <c r="H2" s="105"/>
      <c r="I2" s="397" t="s">
        <v>12</v>
      </c>
      <c r="J2" s="397"/>
      <c r="K2" s="438">
        <f>'Step 4 - Forecast Budget'!K2:O2</f>
        <v>0</v>
      </c>
      <c r="L2" s="438"/>
      <c r="M2" s="438"/>
      <c r="N2" s="438"/>
      <c r="O2" s="438"/>
      <c r="P2" s="438"/>
      <c r="Q2" s="438"/>
      <c r="R2" s="161"/>
      <c r="S2" s="161"/>
      <c r="T2" s="162" t="s">
        <v>160</v>
      </c>
      <c r="U2" s="161"/>
      <c r="V2" s="163">
        <f>'Step 4 - Forecast Budget'!R2</f>
        <v>0</v>
      </c>
      <c r="W2" s="107" t="s">
        <v>14</v>
      </c>
      <c r="X2" s="163">
        <f>'Step 4 - Forecast Budget'!T2</f>
        <v>0</v>
      </c>
      <c r="Y2" s="162"/>
      <c r="Z2" s="162"/>
      <c r="AA2" s="159"/>
      <c r="AB2" s="159"/>
      <c r="AC2" s="159"/>
      <c r="AD2" s="164"/>
      <c r="AE2" s="164"/>
      <c r="AF2" s="164"/>
      <c r="AG2" s="107"/>
      <c r="AH2" s="107"/>
      <c r="AI2" s="107"/>
      <c r="AJ2" s="164"/>
      <c r="AK2" s="164"/>
      <c r="AL2" s="107"/>
      <c r="AM2" s="107"/>
      <c r="AN2" s="107"/>
      <c r="AO2" s="107"/>
      <c r="AP2" s="107"/>
      <c r="AQ2" s="107"/>
      <c r="AR2" s="107"/>
      <c r="AS2" s="107"/>
      <c r="AT2" s="107"/>
      <c r="AU2" s="107"/>
      <c r="AV2" s="107"/>
      <c r="AW2" s="108"/>
    </row>
    <row r="3" spans="1:49" ht="17.25" customHeight="1">
      <c r="A3" s="109"/>
      <c r="B3" s="110"/>
      <c r="C3" s="110"/>
      <c r="D3" s="110"/>
      <c r="E3" s="110"/>
      <c r="F3" s="41"/>
      <c r="G3" s="111"/>
      <c r="H3" s="399" t="s">
        <v>161</v>
      </c>
      <c r="I3" s="399"/>
      <c r="J3" s="399"/>
      <c r="K3" s="111">
        <f>'Step 4 - Forecast Budget'!K3</f>
        <v>0</v>
      </c>
      <c r="L3" s="112" t="s">
        <v>15</v>
      </c>
      <c r="M3" s="165">
        <f>'Step 4 - Forecast Budget'!M3</f>
        <v>0</v>
      </c>
      <c r="N3" s="113" t="s">
        <v>16</v>
      </c>
      <c r="O3" s="114"/>
      <c r="P3" s="274">
        <f>'Step 4 - Forecast Budget'!O3</f>
        <v>0</v>
      </c>
      <c r="Q3" s="114" t="s">
        <v>17</v>
      </c>
      <c r="R3" s="114"/>
      <c r="S3" s="116">
        <f>'Step 4 - Forecast Budget'!R3</f>
      </c>
      <c r="T3" s="114" t="s">
        <v>18</v>
      </c>
      <c r="U3" s="166"/>
      <c r="V3" s="166">
        <f>'Step 4 - Forecast Budget'!T3</f>
      </c>
      <c r="W3" s="114" t="s">
        <v>19</v>
      </c>
      <c r="X3" s="114"/>
      <c r="Y3" s="273">
        <f>'Step 4 - Forecast Budget'!V3</f>
      </c>
      <c r="Z3" s="114" t="s">
        <v>20</v>
      </c>
      <c r="AA3" s="115"/>
      <c r="AB3" s="115"/>
      <c r="AC3" s="167"/>
      <c r="AD3" s="167"/>
      <c r="AE3" s="167"/>
      <c r="AF3" s="167"/>
      <c r="AG3" s="114"/>
      <c r="AH3" s="114"/>
      <c r="AI3" s="167"/>
      <c r="AJ3" s="167"/>
      <c r="AK3" s="167"/>
      <c r="AL3" s="167"/>
      <c r="AM3" s="114"/>
      <c r="AN3" s="114"/>
      <c r="AO3" s="167"/>
      <c r="AP3" s="167"/>
      <c r="AQ3" s="167"/>
      <c r="AR3" s="167"/>
      <c r="AS3" s="167"/>
      <c r="AT3" s="114"/>
      <c r="AU3" s="114"/>
      <c r="AV3" s="114"/>
      <c r="AW3" s="117"/>
    </row>
    <row r="4" spans="1:34" s="14" customFormat="1" ht="8.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168"/>
      <c r="AH4" s="168"/>
    </row>
    <row r="5" spans="1:49" ht="15" customHeight="1">
      <c r="A5" s="412" t="s">
        <v>162</v>
      </c>
      <c r="B5" s="413"/>
      <c r="C5" s="413"/>
      <c r="D5" s="413"/>
      <c r="E5" s="413"/>
      <c r="F5" s="413"/>
      <c r="G5" s="413"/>
      <c r="H5" s="413"/>
      <c r="I5" s="413"/>
      <c r="J5" s="414"/>
      <c r="K5" s="439" t="s">
        <v>163</v>
      </c>
      <c r="L5" s="440"/>
      <c r="M5" s="441"/>
      <c r="N5" s="448" t="s">
        <v>144</v>
      </c>
      <c r="O5" s="442"/>
      <c r="P5" s="443"/>
      <c r="Q5" s="449" t="s">
        <v>145</v>
      </c>
      <c r="R5" s="442"/>
      <c r="S5" s="443"/>
      <c r="T5" s="442" t="s">
        <v>146</v>
      </c>
      <c r="U5" s="442"/>
      <c r="V5" s="443"/>
      <c r="W5" s="442" t="s">
        <v>147</v>
      </c>
      <c r="X5" s="442"/>
      <c r="Y5" s="443"/>
      <c r="Z5" s="442" t="s">
        <v>148</v>
      </c>
      <c r="AA5" s="442"/>
      <c r="AB5" s="443"/>
      <c r="AC5" s="442" t="s">
        <v>149</v>
      </c>
      <c r="AD5" s="442"/>
      <c r="AE5" s="443"/>
      <c r="AF5" s="442" t="s">
        <v>150</v>
      </c>
      <c r="AG5" s="442"/>
      <c r="AH5" s="443"/>
      <c r="AI5" s="442" t="s">
        <v>151</v>
      </c>
      <c r="AJ5" s="442"/>
      <c r="AK5" s="443"/>
      <c r="AL5" s="442" t="s">
        <v>152</v>
      </c>
      <c r="AM5" s="442"/>
      <c r="AN5" s="443"/>
      <c r="AO5" s="442" t="s">
        <v>153</v>
      </c>
      <c r="AP5" s="442"/>
      <c r="AQ5" s="443"/>
      <c r="AR5" s="442" t="s">
        <v>154</v>
      </c>
      <c r="AS5" s="442"/>
      <c r="AT5" s="443"/>
      <c r="AU5" s="442" t="s">
        <v>155</v>
      </c>
      <c r="AV5" s="442"/>
      <c r="AW5" s="444"/>
    </row>
    <row r="6" spans="1:49" s="75" customFormat="1" ht="15" customHeight="1">
      <c r="A6" s="415"/>
      <c r="B6" s="416"/>
      <c r="C6" s="416"/>
      <c r="D6" s="416"/>
      <c r="E6" s="416"/>
      <c r="F6" s="416"/>
      <c r="G6" s="416"/>
      <c r="H6" s="416"/>
      <c r="I6" s="416"/>
      <c r="J6" s="417"/>
      <c r="K6" s="120" t="s">
        <v>165</v>
      </c>
      <c r="L6" s="169" t="s">
        <v>176</v>
      </c>
      <c r="M6" s="200" t="s">
        <v>177</v>
      </c>
      <c r="N6" s="245" t="s">
        <v>165</v>
      </c>
      <c r="O6" s="246" t="s">
        <v>176</v>
      </c>
      <c r="P6" s="171" t="s">
        <v>177</v>
      </c>
      <c r="Q6" s="172" t="s">
        <v>165</v>
      </c>
      <c r="R6" s="170" t="s">
        <v>176</v>
      </c>
      <c r="S6" s="171" t="s">
        <v>177</v>
      </c>
      <c r="T6" s="172" t="s">
        <v>165</v>
      </c>
      <c r="U6" s="170" t="s">
        <v>176</v>
      </c>
      <c r="V6" s="171" t="s">
        <v>177</v>
      </c>
      <c r="W6" s="172" t="s">
        <v>165</v>
      </c>
      <c r="X6" s="170" t="s">
        <v>176</v>
      </c>
      <c r="Y6" s="171" t="s">
        <v>177</v>
      </c>
      <c r="Z6" s="172" t="s">
        <v>165</v>
      </c>
      <c r="AA6" s="170" t="s">
        <v>176</v>
      </c>
      <c r="AB6" s="171" t="s">
        <v>177</v>
      </c>
      <c r="AC6" s="172" t="s">
        <v>165</v>
      </c>
      <c r="AD6" s="170" t="s">
        <v>176</v>
      </c>
      <c r="AE6" s="171" t="s">
        <v>177</v>
      </c>
      <c r="AF6" s="172" t="s">
        <v>165</v>
      </c>
      <c r="AG6" s="170" t="s">
        <v>176</v>
      </c>
      <c r="AH6" s="171" t="s">
        <v>177</v>
      </c>
      <c r="AI6" s="172" t="s">
        <v>165</v>
      </c>
      <c r="AJ6" s="170" t="s">
        <v>176</v>
      </c>
      <c r="AK6" s="171" t="s">
        <v>177</v>
      </c>
      <c r="AL6" s="172" t="s">
        <v>165</v>
      </c>
      <c r="AM6" s="170" t="s">
        <v>176</v>
      </c>
      <c r="AN6" s="171" t="s">
        <v>177</v>
      </c>
      <c r="AO6" s="172" t="s">
        <v>165</v>
      </c>
      <c r="AP6" s="170" t="s">
        <v>176</v>
      </c>
      <c r="AQ6" s="171" t="s">
        <v>177</v>
      </c>
      <c r="AR6" s="172" t="s">
        <v>165</v>
      </c>
      <c r="AS6" s="170" t="s">
        <v>176</v>
      </c>
      <c r="AT6" s="171" t="s">
        <v>177</v>
      </c>
      <c r="AU6" s="172" t="s">
        <v>165</v>
      </c>
      <c r="AV6" s="170" t="s">
        <v>176</v>
      </c>
      <c r="AW6" s="173" t="s">
        <v>177</v>
      </c>
    </row>
    <row r="7" spans="1:49" ht="15" customHeight="1">
      <c r="A7" s="445" t="s">
        <v>3</v>
      </c>
      <c r="B7" s="446"/>
      <c r="C7" s="446"/>
      <c r="D7" s="446"/>
      <c r="E7" s="446"/>
      <c r="F7" s="446"/>
      <c r="G7" s="446"/>
      <c r="H7" s="446"/>
      <c r="I7" s="446"/>
      <c r="J7" s="446"/>
      <c r="K7" s="40"/>
      <c r="L7" s="40"/>
      <c r="M7" s="121"/>
      <c r="N7" s="243"/>
      <c r="O7" s="239"/>
      <c r="P7" s="175"/>
      <c r="Q7" s="175"/>
      <c r="R7" s="175"/>
      <c r="S7" s="175"/>
      <c r="T7" s="175"/>
      <c r="U7" s="175"/>
      <c r="V7" s="175"/>
      <c r="W7" s="175"/>
      <c r="X7" s="175"/>
      <c r="Y7" s="175"/>
      <c r="Z7" s="175"/>
      <c r="AA7" s="175"/>
      <c r="AB7" s="175"/>
      <c r="AC7" s="175"/>
      <c r="AD7" s="175"/>
      <c r="AE7" s="174"/>
      <c r="AF7" s="175"/>
      <c r="AG7" s="175"/>
      <c r="AH7" s="174"/>
      <c r="AI7" s="175"/>
      <c r="AJ7" s="175"/>
      <c r="AK7" s="175"/>
      <c r="AL7" s="175"/>
      <c r="AM7" s="174"/>
      <c r="AN7" s="175"/>
      <c r="AO7" s="175"/>
      <c r="AP7" s="175"/>
      <c r="AQ7" s="175"/>
      <c r="AR7" s="175"/>
      <c r="AS7" s="174"/>
      <c r="AT7" s="175"/>
      <c r="AU7" s="175"/>
      <c r="AV7" s="175"/>
      <c r="AW7" s="176"/>
    </row>
    <row r="8" spans="1:49" ht="15" customHeight="1">
      <c r="A8" s="408" t="s">
        <v>269</v>
      </c>
      <c r="B8" s="409"/>
      <c r="C8" s="409"/>
      <c r="D8" s="409"/>
      <c r="E8" s="410">
        <f>'Step 4 - Forecast Budget'!E8</f>
        <v>0</v>
      </c>
      <c r="F8" s="410"/>
      <c r="G8" s="124" t="s">
        <v>166</v>
      </c>
      <c r="H8" s="447" t="e">
        <f>'Step 4 - Forecast Budget'!H8</f>
        <v>#DIV/0!</v>
      </c>
      <c r="I8" s="447"/>
      <c r="J8" s="125" t="s">
        <v>27</v>
      </c>
      <c r="K8" s="177">
        <f>'Step 4 - Forecast Budget'!K8</f>
        <v>0</v>
      </c>
      <c r="L8" s="147">
        <f aca="true" t="shared" si="0" ref="L8:L15">SUM(O8+R8+U8+X8+AA8+AD8+AG8+AJ8+AM8+AP8+AS8+AV8)</f>
        <v>0</v>
      </c>
      <c r="M8" s="178">
        <f>L8-K8</f>
        <v>0</v>
      </c>
      <c r="N8" s="147">
        <f>'Step 4 - Forecast Budget'!M8</f>
        <v>0</v>
      </c>
      <c r="O8" s="126"/>
      <c r="P8" s="178">
        <f>O8-N8</f>
        <v>0</v>
      </c>
      <c r="Q8" s="149">
        <f>'Step 4 - Forecast Budget'!N8</f>
        <v>0</v>
      </c>
      <c r="R8" s="126"/>
      <c r="S8" s="178">
        <f>R8-Q8</f>
        <v>0</v>
      </c>
      <c r="T8" s="149">
        <f>'Step 4 - Forecast Budget'!O8</f>
        <v>0</v>
      </c>
      <c r="U8" s="126"/>
      <c r="V8" s="178">
        <f>U8-T8</f>
        <v>0</v>
      </c>
      <c r="W8" s="149">
        <f>'Step 4 - Forecast Budget'!P8</f>
        <v>0</v>
      </c>
      <c r="X8" s="126"/>
      <c r="Y8" s="178">
        <f>X8-W8</f>
        <v>0</v>
      </c>
      <c r="Z8" s="149">
        <f>'Step 4 - Forecast Budget'!Q8</f>
        <v>0</v>
      </c>
      <c r="AA8" s="129"/>
      <c r="AB8" s="178">
        <f>AA8-Z8</f>
        <v>0</v>
      </c>
      <c r="AC8" s="149">
        <f>'Step 4 - Forecast Budget'!R8</f>
        <v>0</v>
      </c>
      <c r="AD8" s="129"/>
      <c r="AE8" s="178">
        <f>AD8-AC8</f>
        <v>0</v>
      </c>
      <c r="AF8" s="149">
        <f>'Step 4 - Forecast Budget'!S8</f>
        <v>0</v>
      </c>
      <c r="AG8" s="129"/>
      <c r="AH8" s="178">
        <f>AG8-AF8</f>
        <v>0</v>
      </c>
      <c r="AI8" s="149">
        <f>'Step 4 - Forecast Budget'!T8</f>
        <v>0</v>
      </c>
      <c r="AJ8" s="129"/>
      <c r="AK8" s="178">
        <f>AJ8-AI8</f>
        <v>0</v>
      </c>
      <c r="AL8" s="149">
        <f>'Step 4 - Forecast Budget'!U8</f>
        <v>0</v>
      </c>
      <c r="AM8" s="129"/>
      <c r="AN8" s="178">
        <f>AM8-AL8</f>
        <v>0</v>
      </c>
      <c r="AO8" s="149">
        <f>'Step 4 - Forecast Budget'!V8</f>
        <v>0</v>
      </c>
      <c r="AP8" s="129"/>
      <c r="AQ8" s="178">
        <f>AP8-AO8</f>
        <v>0</v>
      </c>
      <c r="AR8" s="149">
        <f>'Step 4 - Forecast Budget'!W8</f>
        <v>0</v>
      </c>
      <c r="AS8" s="126"/>
      <c r="AT8" s="178">
        <f>AS8-AR8</f>
        <v>0</v>
      </c>
      <c r="AU8" s="149">
        <f>'Step 4 - Forecast Budget'!X8</f>
        <v>0</v>
      </c>
      <c r="AV8" s="129"/>
      <c r="AW8" s="178">
        <f>AV8-AU8</f>
        <v>0</v>
      </c>
    </row>
    <row r="9" spans="1:49" ht="15" customHeight="1">
      <c r="A9" s="402" t="s">
        <v>178</v>
      </c>
      <c r="B9" s="403"/>
      <c r="C9" s="403"/>
      <c r="D9" s="403"/>
      <c r="E9" s="404"/>
      <c r="F9" s="404"/>
      <c r="G9" s="403"/>
      <c r="H9" s="404"/>
      <c r="I9" s="404"/>
      <c r="J9" s="405"/>
      <c r="K9" s="177">
        <f>'Step 4 - Forecast Budget'!K9</f>
        <v>0</v>
      </c>
      <c r="L9" s="147">
        <f t="shared" si="0"/>
        <v>0</v>
      </c>
      <c r="M9" s="178">
        <f aca="true" t="shared" si="1" ref="M9:M16">L9-K9</f>
        <v>0</v>
      </c>
      <c r="N9" s="147">
        <f>'Step 4 - Forecast Budget'!M9</f>
        <v>0</v>
      </c>
      <c r="O9" s="129"/>
      <c r="P9" s="178">
        <f aca="true" t="shared" si="2" ref="P9:P16">O9-N9</f>
        <v>0</v>
      </c>
      <c r="Q9" s="149">
        <f>'Step 4 - Forecast Budget'!N9</f>
        <v>0</v>
      </c>
      <c r="R9" s="129"/>
      <c r="S9" s="178">
        <f aca="true" t="shared" si="3" ref="S9:S16">R9-Q9</f>
        <v>0</v>
      </c>
      <c r="T9" s="149">
        <f>'Step 4 - Forecast Budget'!O9</f>
        <v>0</v>
      </c>
      <c r="U9" s="129"/>
      <c r="V9" s="178">
        <f aca="true" t="shared" si="4" ref="V9:V16">U9-T9</f>
        <v>0</v>
      </c>
      <c r="W9" s="149">
        <f>'Step 4 - Forecast Budget'!P9</f>
        <v>0</v>
      </c>
      <c r="X9" s="129"/>
      <c r="Y9" s="178">
        <f aca="true" t="shared" si="5" ref="Y9:Y16">X9-W9</f>
        <v>0</v>
      </c>
      <c r="Z9" s="149">
        <f>'Step 4 - Forecast Budget'!Q9</f>
        <v>0</v>
      </c>
      <c r="AA9" s="129"/>
      <c r="AB9" s="178">
        <f aca="true" t="shared" si="6" ref="AB9:AB16">AA9-Z9</f>
        <v>0</v>
      </c>
      <c r="AC9" s="149">
        <f>'Step 4 - Forecast Budget'!R9</f>
        <v>0</v>
      </c>
      <c r="AD9" s="129"/>
      <c r="AE9" s="178">
        <f aca="true" t="shared" si="7" ref="AE9:AE16">AD9-AC9</f>
        <v>0</v>
      </c>
      <c r="AF9" s="149">
        <f>'Step 4 - Forecast Budget'!S9</f>
        <v>0</v>
      </c>
      <c r="AG9" s="129"/>
      <c r="AH9" s="178">
        <f aca="true" t="shared" si="8" ref="AH9:AH16">AG9-AF9</f>
        <v>0</v>
      </c>
      <c r="AI9" s="149">
        <f>'Step 4 - Forecast Budget'!T9</f>
        <v>0</v>
      </c>
      <c r="AJ9" s="129"/>
      <c r="AK9" s="178">
        <f aca="true" t="shared" si="9" ref="AK9:AK16">AJ9-AI9</f>
        <v>0</v>
      </c>
      <c r="AL9" s="149">
        <f>'Step 4 - Forecast Budget'!U9</f>
        <v>0</v>
      </c>
      <c r="AM9" s="129"/>
      <c r="AN9" s="178">
        <f aca="true" t="shared" si="10" ref="AN9:AN16">AM9-AL9</f>
        <v>0</v>
      </c>
      <c r="AO9" s="149">
        <f>'Step 4 - Forecast Budget'!V9</f>
        <v>0</v>
      </c>
      <c r="AP9" s="129"/>
      <c r="AQ9" s="178">
        <f aca="true" t="shared" si="11" ref="AQ9:AQ16">AP9-AO9</f>
        <v>0</v>
      </c>
      <c r="AR9" s="149">
        <f>'Step 4 - Forecast Budget'!W9</f>
        <v>0</v>
      </c>
      <c r="AS9" s="129"/>
      <c r="AT9" s="178">
        <f aca="true" t="shared" si="12" ref="AT9:AT16">AS9-AR9</f>
        <v>0</v>
      </c>
      <c r="AU9" s="149">
        <f>'Step 4 - Forecast Budget'!X9</f>
        <v>0</v>
      </c>
      <c r="AV9" s="129"/>
      <c r="AW9" s="178">
        <f aca="true" t="shared" si="13" ref="AW9:AW16">AV9-AU9</f>
        <v>0</v>
      </c>
    </row>
    <row r="10" spans="1:49" ht="15" customHeight="1">
      <c r="A10" s="339" t="s">
        <v>232</v>
      </c>
      <c r="B10" s="340"/>
      <c r="C10" s="340"/>
      <c r="D10" s="340"/>
      <c r="E10" s="341"/>
      <c r="F10" s="341"/>
      <c r="G10" s="340"/>
      <c r="H10" s="341"/>
      <c r="I10" s="341"/>
      <c r="J10" s="342"/>
      <c r="K10" s="177">
        <f>'Step 4 - Forecast Budget'!K10</f>
        <v>0</v>
      </c>
      <c r="L10" s="147">
        <f t="shared" si="0"/>
        <v>0</v>
      </c>
      <c r="M10" s="178">
        <f t="shared" si="1"/>
        <v>0</v>
      </c>
      <c r="N10" s="147">
        <f>'Step 4 - Forecast Budget'!M10</f>
        <v>0</v>
      </c>
      <c r="O10" s="129"/>
      <c r="P10" s="178">
        <f t="shared" si="2"/>
        <v>0</v>
      </c>
      <c r="Q10" s="149">
        <f>'Step 4 - Forecast Budget'!N10</f>
        <v>0</v>
      </c>
      <c r="R10" s="129"/>
      <c r="S10" s="178">
        <f>R10-Q10</f>
        <v>0</v>
      </c>
      <c r="T10" s="149">
        <f>'Step 4 - Forecast Budget'!O10</f>
        <v>0</v>
      </c>
      <c r="U10" s="129"/>
      <c r="V10" s="178">
        <f>U10-T10</f>
        <v>0</v>
      </c>
      <c r="W10" s="149">
        <f>'Step 4 - Forecast Budget'!P10</f>
        <v>0</v>
      </c>
      <c r="X10" s="129"/>
      <c r="Y10" s="178">
        <f>X10-W10</f>
        <v>0</v>
      </c>
      <c r="Z10" s="149">
        <f>'Step 4 - Forecast Budget'!Q10</f>
        <v>0</v>
      </c>
      <c r="AA10" s="129"/>
      <c r="AB10" s="178">
        <f>AA10-Z10</f>
        <v>0</v>
      </c>
      <c r="AC10" s="149">
        <f>'Step 4 - Forecast Budget'!R10</f>
        <v>0</v>
      </c>
      <c r="AD10" s="129"/>
      <c r="AE10" s="178">
        <f>AD10-AC10</f>
        <v>0</v>
      </c>
      <c r="AF10" s="149">
        <f>'Step 4 - Forecast Budget'!S10</f>
        <v>0</v>
      </c>
      <c r="AG10" s="129"/>
      <c r="AH10" s="178">
        <f>AG10-AF10</f>
        <v>0</v>
      </c>
      <c r="AI10" s="149">
        <f>'Step 4 - Forecast Budget'!T10</f>
        <v>0</v>
      </c>
      <c r="AJ10" s="129"/>
      <c r="AK10" s="178">
        <f>AJ10-AI10</f>
        <v>0</v>
      </c>
      <c r="AL10" s="149">
        <f>'Step 4 - Forecast Budget'!U10</f>
        <v>0</v>
      </c>
      <c r="AM10" s="129"/>
      <c r="AN10" s="178">
        <f>AM10-AL10</f>
        <v>0</v>
      </c>
      <c r="AO10" s="149">
        <f>'Step 4 - Forecast Budget'!V10</f>
        <v>0</v>
      </c>
      <c r="AP10" s="129"/>
      <c r="AQ10" s="178">
        <f>AP10-AO10</f>
        <v>0</v>
      </c>
      <c r="AR10" s="149">
        <f>'Step 4 - Forecast Budget'!W10</f>
        <v>0</v>
      </c>
      <c r="AS10" s="129"/>
      <c r="AT10" s="178">
        <f>AS10-AR10</f>
        <v>0</v>
      </c>
      <c r="AU10" s="149">
        <f>'Step 4 - Forecast Budget'!X10</f>
        <v>0</v>
      </c>
      <c r="AV10" s="129"/>
      <c r="AW10" s="178">
        <f t="shared" si="13"/>
        <v>0</v>
      </c>
    </row>
    <row r="11" spans="1:49" ht="15" customHeight="1">
      <c r="A11" s="339" t="s">
        <v>233</v>
      </c>
      <c r="B11" s="340"/>
      <c r="C11" s="340"/>
      <c r="D11" s="340"/>
      <c r="E11" s="341"/>
      <c r="F11" s="341"/>
      <c r="G11" s="340"/>
      <c r="H11" s="341"/>
      <c r="I11" s="341"/>
      <c r="J11" s="342"/>
      <c r="K11" s="177">
        <f>'Step 4 - Forecast Budget'!K11</f>
        <v>0</v>
      </c>
      <c r="L11" s="147">
        <f t="shared" si="0"/>
        <v>0</v>
      </c>
      <c r="M11" s="178">
        <f t="shared" si="1"/>
        <v>0</v>
      </c>
      <c r="N11" s="147">
        <f>'Step 4 - Forecast Budget'!M11</f>
        <v>0</v>
      </c>
      <c r="O11" s="129"/>
      <c r="P11" s="178">
        <f t="shared" si="2"/>
        <v>0</v>
      </c>
      <c r="Q11" s="149">
        <f>'Step 4 - Forecast Budget'!N11</f>
        <v>0</v>
      </c>
      <c r="R11" s="129"/>
      <c r="S11" s="178">
        <f>R11-Q11</f>
        <v>0</v>
      </c>
      <c r="T11" s="149">
        <f>'Step 4 - Forecast Budget'!O11</f>
        <v>0</v>
      </c>
      <c r="U11" s="129"/>
      <c r="V11" s="178">
        <f>U11-T11</f>
        <v>0</v>
      </c>
      <c r="W11" s="149">
        <f>'Step 4 - Forecast Budget'!P11</f>
        <v>0</v>
      </c>
      <c r="X11" s="129"/>
      <c r="Y11" s="178">
        <f>X11-W11</f>
        <v>0</v>
      </c>
      <c r="Z11" s="149">
        <f>'Step 4 - Forecast Budget'!Q11</f>
        <v>0</v>
      </c>
      <c r="AA11" s="129"/>
      <c r="AB11" s="178">
        <f>AA11-Z11</f>
        <v>0</v>
      </c>
      <c r="AC11" s="149">
        <f>'Step 4 - Forecast Budget'!R11</f>
        <v>0</v>
      </c>
      <c r="AD11" s="129"/>
      <c r="AE11" s="178">
        <f>AD11-AC11</f>
        <v>0</v>
      </c>
      <c r="AF11" s="149">
        <f>'Step 4 - Forecast Budget'!S11</f>
        <v>0</v>
      </c>
      <c r="AG11" s="129"/>
      <c r="AH11" s="178">
        <f>AG11-AF11</f>
        <v>0</v>
      </c>
      <c r="AI11" s="149">
        <f>'Step 4 - Forecast Budget'!T11</f>
        <v>0</v>
      </c>
      <c r="AJ11" s="129"/>
      <c r="AK11" s="178">
        <f>AJ11-AI11</f>
        <v>0</v>
      </c>
      <c r="AL11" s="149">
        <f>'Step 4 - Forecast Budget'!U11</f>
        <v>0</v>
      </c>
      <c r="AM11" s="129"/>
      <c r="AN11" s="178">
        <f>AM11-AL11</f>
        <v>0</v>
      </c>
      <c r="AO11" s="149">
        <f>'Step 4 - Forecast Budget'!V11</f>
        <v>0</v>
      </c>
      <c r="AP11" s="129"/>
      <c r="AQ11" s="178">
        <f>AP11-AO11</f>
        <v>0</v>
      </c>
      <c r="AR11" s="149">
        <f>'Step 4 - Forecast Budget'!W11</f>
        <v>0</v>
      </c>
      <c r="AS11" s="129"/>
      <c r="AT11" s="178">
        <f>AS11-AR11</f>
        <v>0</v>
      </c>
      <c r="AU11" s="149">
        <f>'Step 4 - Forecast Budget'!X11</f>
        <v>0</v>
      </c>
      <c r="AV11" s="129"/>
      <c r="AW11" s="178">
        <f t="shared" si="13"/>
        <v>0</v>
      </c>
    </row>
    <row r="12" spans="1:49" ht="15" customHeight="1">
      <c r="A12" s="400" t="s">
        <v>4</v>
      </c>
      <c r="B12" s="401"/>
      <c r="C12" s="401"/>
      <c r="D12" s="401"/>
      <c r="E12" s="401"/>
      <c r="F12" s="401"/>
      <c r="G12" s="401"/>
      <c r="H12" s="401"/>
      <c r="I12" s="401"/>
      <c r="J12" s="401"/>
      <c r="K12" s="136">
        <f>'Step 4 - Forecast Budget'!K12</f>
        <v>0</v>
      </c>
      <c r="L12" s="179">
        <f t="shared" si="0"/>
        <v>0</v>
      </c>
      <c r="M12" s="180">
        <f t="shared" si="1"/>
        <v>0</v>
      </c>
      <c r="N12" s="179">
        <f>'Step 4 - Forecast Budget'!M12</f>
        <v>0</v>
      </c>
      <c r="O12" s="181">
        <f>SUM(O8:O11)</f>
        <v>0</v>
      </c>
      <c r="P12" s="180">
        <f t="shared" si="2"/>
        <v>0</v>
      </c>
      <c r="Q12" s="181">
        <f>'Step 4 - Forecast Budget'!N12</f>
        <v>0</v>
      </c>
      <c r="R12" s="130">
        <f>SUM(R8:R11)</f>
        <v>0</v>
      </c>
      <c r="S12" s="180">
        <f t="shared" si="3"/>
        <v>0</v>
      </c>
      <c r="T12" s="181">
        <f>'Step 4 - Forecast Budget'!O12</f>
        <v>0</v>
      </c>
      <c r="U12" s="130">
        <f>SUM(U8:U11)</f>
        <v>0</v>
      </c>
      <c r="V12" s="180">
        <f t="shared" si="4"/>
        <v>0</v>
      </c>
      <c r="W12" s="181">
        <f>'Step 4 - Forecast Budget'!P12</f>
        <v>0</v>
      </c>
      <c r="X12" s="130">
        <f>SUM(X8:X11)</f>
        <v>0</v>
      </c>
      <c r="Y12" s="180">
        <f t="shared" si="5"/>
        <v>0</v>
      </c>
      <c r="Z12" s="181">
        <f>'Step 4 - Forecast Budget'!Q12</f>
        <v>0</v>
      </c>
      <c r="AA12" s="130">
        <f>SUM(AA8:AA11)</f>
        <v>0</v>
      </c>
      <c r="AB12" s="180">
        <f t="shared" si="6"/>
        <v>0</v>
      </c>
      <c r="AC12" s="181">
        <f>'Step 4 - Forecast Budget'!R12</f>
        <v>0</v>
      </c>
      <c r="AD12" s="130">
        <f>SUM(AD8:AD11)</f>
        <v>0</v>
      </c>
      <c r="AE12" s="180">
        <f t="shared" si="7"/>
        <v>0</v>
      </c>
      <c r="AF12" s="181">
        <f>'Step 4 - Forecast Budget'!S12</f>
        <v>0</v>
      </c>
      <c r="AG12" s="130">
        <f>SUM(AG8:AG11)</f>
        <v>0</v>
      </c>
      <c r="AH12" s="180">
        <f t="shared" si="8"/>
        <v>0</v>
      </c>
      <c r="AI12" s="181">
        <f>'Step 4 - Forecast Budget'!T12</f>
        <v>0</v>
      </c>
      <c r="AJ12" s="130">
        <f>SUM(AJ8:AJ11)</f>
        <v>0</v>
      </c>
      <c r="AK12" s="180">
        <f t="shared" si="9"/>
        <v>0</v>
      </c>
      <c r="AL12" s="181">
        <f>'Step 4 - Forecast Budget'!U12</f>
        <v>0</v>
      </c>
      <c r="AM12" s="130">
        <f>SUM(AM8:AM11)</f>
        <v>0</v>
      </c>
      <c r="AN12" s="180">
        <f t="shared" si="10"/>
        <v>0</v>
      </c>
      <c r="AO12" s="181">
        <f>'Step 4 - Forecast Budget'!V12</f>
        <v>0</v>
      </c>
      <c r="AP12" s="130">
        <f>SUM(AP8:AP11)</f>
        <v>0</v>
      </c>
      <c r="AQ12" s="180">
        <f t="shared" si="11"/>
        <v>0</v>
      </c>
      <c r="AR12" s="181">
        <f>'Step 4 - Forecast Budget'!W12</f>
        <v>0</v>
      </c>
      <c r="AS12" s="130">
        <f>SUM(AS8:AS11)</f>
        <v>0</v>
      </c>
      <c r="AT12" s="180">
        <f t="shared" si="12"/>
        <v>0</v>
      </c>
      <c r="AU12" s="181">
        <f>'Step 4 - Forecast Budget'!X12</f>
        <v>0</v>
      </c>
      <c r="AV12" s="130">
        <f>SUM(AV8:AV11)</f>
        <v>0</v>
      </c>
      <c r="AW12" s="180">
        <f t="shared" si="13"/>
        <v>0</v>
      </c>
    </row>
    <row r="13" spans="1:49" ht="15" customHeight="1">
      <c r="A13" s="339" t="s">
        <v>231</v>
      </c>
      <c r="B13" s="340"/>
      <c r="C13" s="340"/>
      <c r="D13" s="340"/>
      <c r="E13" s="341"/>
      <c r="F13" s="341"/>
      <c r="G13" s="340"/>
      <c r="H13" s="341"/>
      <c r="I13" s="341"/>
      <c r="J13" s="342"/>
      <c r="K13" s="177">
        <f>'Step 4 - Forecast Budget'!K13</f>
        <v>0</v>
      </c>
      <c r="L13" s="147">
        <f t="shared" si="0"/>
        <v>0</v>
      </c>
      <c r="M13" s="178">
        <f t="shared" si="1"/>
        <v>0</v>
      </c>
      <c r="N13" s="147">
        <f>'Step 4 - Forecast Budget'!M13</f>
        <v>0</v>
      </c>
      <c r="O13" s="133"/>
      <c r="P13" s="178">
        <f t="shared" si="2"/>
        <v>0</v>
      </c>
      <c r="Q13" s="149">
        <f>'Step 4 - Forecast Budget'!N13</f>
        <v>0</v>
      </c>
      <c r="R13" s="133"/>
      <c r="S13" s="178">
        <f t="shared" si="3"/>
        <v>0</v>
      </c>
      <c r="T13" s="149">
        <f>'Step 4 - Forecast Budget'!O13</f>
        <v>0</v>
      </c>
      <c r="U13" s="133"/>
      <c r="V13" s="178">
        <f t="shared" si="4"/>
        <v>0</v>
      </c>
      <c r="W13" s="149">
        <f>'Step 4 - Forecast Budget'!P13</f>
        <v>0</v>
      </c>
      <c r="X13" s="133"/>
      <c r="Y13" s="178">
        <f t="shared" si="5"/>
        <v>0</v>
      </c>
      <c r="Z13" s="149">
        <f>'Step 4 - Forecast Budget'!Q13</f>
        <v>0</v>
      </c>
      <c r="AA13" s="133"/>
      <c r="AB13" s="178">
        <f t="shared" si="6"/>
        <v>0</v>
      </c>
      <c r="AC13" s="149">
        <f>'Step 4 - Forecast Budget'!R13</f>
        <v>0</v>
      </c>
      <c r="AD13" s="133"/>
      <c r="AE13" s="178">
        <f t="shared" si="7"/>
        <v>0</v>
      </c>
      <c r="AF13" s="149">
        <f>'Step 4 - Forecast Budget'!S13</f>
        <v>0</v>
      </c>
      <c r="AG13" s="133"/>
      <c r="AH13" s="178">
        <f t="shared" si="8"/>
        <v>0</v>
      </c>
      <c r="AI13" s="149">
        <f>'Step 4 - Forecast Budget'!T13</f>
        <v>0</v>
      </c>
      <c r="AJ13" s="133"/>
      <c r="AK13" s="178">
        <f t="shared" si="9"/>
        <v>0</v>
      </c>
      <c r="AL13" s="149">
        <f>'Step 4 - Forecast Budget'!U13</f>
        <v>0</v>
      </c>
      <c r="AM13" s="133"/>
      <c r="AN13" s="178">
        <f t="shared" si="10"/>
        <v>0</v>
      </c>
      <c r="AO13" s="149">
        <f>'Step 4 - Forecast Budget'!V13</f>
        <v>0</v>
      </c>
      <c r="AP13" s="133"/>
      <c r="AQ13" s="178">
        <f t="shared" si="11"/>
        <v>0</v>
      </c>
      <c r="AR13" s="149">
        <f>'Step 4 - Forecast Budget'!W13</f>
        <v>0</v>
      </c>
      <c r="AS13" s="133"/>
      <c r="AT13" s="178">
        <f t="shared" si="12"/>
        <v>0</v>
      </c>
      <c r="AU13" s="149">
        <f>'Step 4 - Forecast Budget'!X13</f>
        <v>0</v>
      </c>
      <c r="AV13" s="133"/>
      <c r="AW13" s="178">
        <f t="shared" si="13"/>
        <v>0</v>
      </c>
    </row>
    <row r="14" spans="1:49" ht="15" customHeight="1">
      <c r="A14" s="339" t="s">
        <v>234</v>
      </c>
      <c r="B14" s="340"/>
      <c r="C14" s="340"/>
      <c r="D14" s="340"/>
      <c r="E14" s="341"/>
      <c r="F14" s="341"/>
      <c r="G14" s="340"/>
      <c r="H14" s="341"/>
      <c r="I14" s="341"/>
      <c r="J14" s="342"/>
      <c r="K14" s="177">
        <f>'Step 4 - Forecast Budget'!K14</f>
        <v>0</v>
      </c>
      <c r="L14" s="147">
        <f t="shared" si="0"/>
        <v>0</v>
      </c>
      <c r="M14" s="178">
        <f t="shared" si="1"/>
        <v>0</v>
      </c>
      <c r="N14" s="147">
        <f>'Step 4 - Forecast Budget'!M14</f>
        <v>0</v>
      </c>
      <c r="O14" s="133"/>
      <c r="P14" s="178">
        <f t="shared" si="2"/>
        <v>0</v>
      </c>
      <c r="Q14" s="149">
        <f>'Step 4 - Forecast Budget'!N14</f>
        <v>0</v>
      </c>
      <c r="R14" s="133"/>
      <c r="S14" s="178">
        <f t="shared" si="3"/>
        <v>0</v>
      </c>
      <c r="T14" s="149">
        <f>'Step 4 - Forecast Budget'!O14</f>
        <v>0</v>
      </c>
      <c r="U14" s="133"/>
      <c r="V14" s="178">
        <f t="shared" si="4"/>
        <v>0</v>
      </c>
      <c r="W14" s="149">
        <f>'Step 4 - Forecast Budget'!P14</f>
        <v>0</v>
      </c>
      <c r="X14" s="133"/>
      <c r="Y14" s="178">
        <f t="shared" si="5"/>
        <v>0</v>
      </c>
      <c r="Z14" s="149">
        <f>'Step 4 - Forecast Budget'!Q14</f>
        <v>0</v>
      </c>
      <c r="AA14" s="133"/>
      <c r="AB14" s="178">
        <f t="shared" si="6"/>
        <v>0</v>
      </c>
      <c r="AC14" s="149">
        <f>'Step 4 - Forecast Budget'!R14</f>
        <v>0</v>
      </c>
      <c r="AD14" s="133"/>
      <c r="AE14" s="178">
        <f t="shared" si="7"/>
        <v>0</v>
      </c>
      <c r="AF14" s="149">
        <f>'Step 4 - Forecast Budget'!S14</f>
        <v>0</v>
      </c>
      <c r="AG14" s="133"/>
      <c r="AH14" s="178">
        <f t="shared" si="8"/>
        <v>0</v>
      </c>
      <c r="AI14" s="149">
        <f>'Step 4 - Forecast Budget'!T14</f>
        <v>0</v>
      </c>
      <c r="AJ14" s="133"/>
      <c r="AK14" s="178">
        <f t="shared" si="9"/>
        <v>0</v>
      </c>
      <c r="AL14" s="149">
        <f>'Step 4 - Forecast Budget'!U14</f>
        <v>0</v>
      </c>
      <c r="AM14" s="133"/>
      <c r="AN14" s="178">
        <f t="shared" si="10"/>
        <v>0</v>
      </c>
      <c r="AO14" s="149">
        <f>'Step 4 - Forecast Budget'!V14</f>
        <v>0</v>
      </c>
      <c r="AP14" s="133"/>
      <c r="AQ14" s="178">
        <f t="shared" si="11"/>
        <v>0</v>
      </c>
      <c r="AR14" s="149">
        <f>'Step 4 - Forecast Budget'!W14</f>
        <v>0</v>
      </c>
      <c r="AS14" s="133"/>
      <c r="AT14" s="178">
        <f t="shared" si="12"/>
        <v>0</v>
      </c>
      <c r="AU14" s="149">
        <f>'Step 4 - Forecast Budget'!X14</f>
        <v>0</v>
      </c>
      <c r="AV14" s="133"/>
      <c r="AW14" s="178">
        <f t="shared" si="13"/>
        <v>0</v>
      </c>
    </row>
    <row r="15" spans="1:49" ht="15" customHeight="1">
      <c r="A15" s="451" t="s">
        <v>167</v>
      </c>
      <c r="B15" s="452"/>
      <c r="C15" s="452"/>
      <c r="D15" s="452"/>
      <c r="E15" s="452"/>
      <c r="F15" s="452"/>
      <c r="G15" s="452"/>
      <c r="H15" s="452"/>
      <c r="I15" s="452"/>
      <c r="J15" s="197">
        <v>0.15</v>
      </c>
      <c r="K15" s="177">
        <f>'Step 4 - Forecast Budget'!K15</f>
        <v>0</v>
      </c>
      <c r="L15" s="147">
        <f t="shared" si="0"/>
        <v>0</v>
      </c>
      <c r="M15" s="178">
        <f t="shared" si="1"/>
        <v>0</v>
      </c>
      <c r="N15" s="147">
        <f>'Step 4 - Forecast Budget'!M15</f>
        <v>0</v>
      </c>
      <c r="O15" s="135">
        <f>(SUM(O8:O8)+SUM(O9:O10)+O13)*$J$15</f>
        <v>0</v>
      </c>
      <c r="P15" s="178">
        <f t="shared" si="2"/>
        <v>0</v>
      </c>
      <c r="Q15" s="149">
        <f>'Step 4 - Forecast Budget'!N15</f>
        <v>0</v>
      </c>
      <c r="R15" s="135">
        <f>(SUM(R8:R8)+SUM(R9:R10)+R13)*$J$15</f>
        <v>0</v>
      </c>
      <c r="S15" s="178">
        <f t="shared" si="3"/>
        <v>0</v>
      </c>
      <c r="T15" s="149">
        <f>'Step 4 - Forecast Budget'!O15</f>
        <v>0</v>
      </c>
      <c r="U15" s="135">
        <f>(SUM(U8:U8)+SUM(U9:U10)+U13)*$J$15</f>
        <v>0</v>
      </c>
      <c r="V15" s="178">
        <f t="shared" si="4"/>
        <v>0</v>
      </c>
      <c r="W15" s="149">
        <f>'Step 4 - Forecast Budget'!P15</f>
        <v>0</v>
      </c>
      <c r="X15" s="135">
        <f>(SUM(X8:X8)+SUM(X9:X10)+X13)*$J$15</f>
        <v>0</v>
      </c>
      <c r="Y15" s="178">
        <f t="shared" si="5"/>
        <v>0</v>
      </c>
      <c r="Z15" s="149">
        <f>'Step 4 - Forecast Budget'!Q15</f>
        <v>0</v>
      </c>
      <c r="AA15" s="135">
        <f>(SUM(AA8:AA8)+SUM(AA9:AA10)+AA13)*$J$15</f>
        <v>0</v>
      </c>
      <c r="AB15" s="178">
        <f t="shared" si="6"/>
        <v>0</v>
      </c>
      <c r="AC15" s="149">
        <f>'Step 4 - Forecast Budget'!R15</f>
        <v>0</v>
      </c>
      <c r="AD15" s="135">
        <f>(SUM(AD8:AD8)+SUM(AD9:AD10)+AD13)*$J$15</f>
        <v>0</v>
      </c>
      <c r="AE15" s="178">
        <f t="shared" si="7"/>
        <v>0</v>
      </c>
      <c r="AF15" s="149">
        <f>'Step 4 - Forecast Budget'!S15</f>
        <v>0</v>
      </c>
      <c r="AG15" s="135">
        <f>(SUM(AG8:AG8)+SUM(AG9:AG10)+AG13)*$J$15</f>
        <v>0</v>
      </c>
      <c r="AH15" s="178">
        <f t="shared" si="8"/>
        <v>0</v>
      </c>
      <c r="AI15" s="149">
        <f>'Step 4 - Forecast Budget'!T15</f>
        <v>0</v>
      </c>
      <c r="AJ15" s="135">
        <f>(SUM(AJ8:AJ8)+SUM(AJ9:AJ10)+AJ13)*$J$15</f>
        <v>0</v>
      </c>
      <c r="AK15" s="178">
        <f t="shared" si="9"/>
        <v>0</v>
      </c>
      <c r="AL15" s="149">
        <f>'Step 4 - Forecast Budget'!U15</f>
        <v>0</v>
      </c>
      <c r="AM15" s="135">
        <f>(SUM(AM8:AM8)+SUM(AM9:AM10)+AM13)*$J$15</f>
        <v>0</v>
      </c>
      <c r="AN15" s="178">
        <f t="shared" si="10"/>
        <v>0</v>
      </c>
      <c r="AO15" s="149">
        <f>'Step 4 - Forecast Budget'!V15</f>
        <v>0</v>
      </c>
      <c r="AP15" s="135">
        <f>(SUM(AP8:AP8)+SUM(AP9:AP10)+AP13)*$J$15</f>
        <v>0</v>
      </c>
      <c r="AQ15" s="178">
        <f t="shared" si="11"/>
        <v>0</v>
      </c>
      <c r="AR15" s="149">
        <f>'Step 4 - Forecast Budget'!W15</f>
        <v>0</v>
      </c>
      <c r="AS15" s="135">
        <f>(SUM(AS8:AS8)+SUM(AS9:AS10)+AS13)*$J$15</f>
        <v>0</v>
      </c>
      <c r="AT15" s="178">
        <f t="shared" si="12"/>
        <v>0</v>
      </c>
      <c r="AU15" s="149">
        <f>'Step 4 - Forecast Budget'!X15</f>
        <v>0</v>
      </c>
      <c r="AV15" s="135">
        <f>(SUM(AV8:AV8)+SUM(AV9:AV10)+AV13)*$J$15</f>
        <v>0</v>
      </c>
      <c r="AW15" s="178">
        <f t="shared" si="13"/>
        <v>0</v>
      </c>
    </row>
    <row r="16" spans="1:49" ht="15" customHeight="1">
      <c r="A16" s="400" t="s">
        <v>5</v>
      </c>
      <c r="B16" s="401"/>
      <c r="C16" s="401"/>
      <c r="D16" s="401"/>
      <c r="E16" s="401"/>
      <c r="F16" s="401"/>
      <c r="G16" s="401"/>
      <c r="H16" s="401"/>
      <c r="I16" s="401"/>
      <c r="J16" s="401"/>
      <c r="K16" s="136">
        <f>'Step 4 - Forecast Budget'!K16</f>
        <v>0</v>
      </c>
      <c r="L16" s="130">
        <f>SUM(L12:L15)</f>
        <v>0</v>
      </c>
      <c r="M16" s="180">
        <f t="shared" si="1"/>
        <v>0</v>
      </c>
      <c r="N16" s="179">
        <f>'Step 4 - Forecast Budget'!M16</f>
        <v>0</v>
      </c>
      <c r="O16" s="181">
        <f>SUM(O12:O15)</f>
        <v>0</v>
      </c>
      <c r="P16" s="180">
        <f t="shared" si="2"/>
        <v>0</v>
      </c>
      <c r="Q16" s="181">
        <f>'Step 4 - Forecast Budget'!N16</f>
        <v>0</v>
      </c>
      <c r="R16" s="130">
        <f>SUM(R12:R15)</f>
        <v>0</v>
      </c>
      <c r="S16" s="180">
        <f t="shared" si="3"/>
        <v>0</v>
      </c>
      <c r="T16" s="181">
        <f>'Step 4 - Forecast Budget'!O16</f>
        <v>0</v>
      </c>
      <c r="U16" s="130">
        <f>SUM(U12:U15)</f>
        <v>0</v>
      </c>
      <c r="V16" s="180">
        <f t="shared" si="4"/>
        <v>0</v>
      </c>
      <c r="W16" s="181">
        <f>'Step 4 - Forecast Budget'!P16</f>
        <v>0</v>
      </c>
      <c r="X16" s="130">
        <f>SUM(X12:X15)</f>
        <v>0</v>
      </c>
      <c r="Y16" s="180">
        <f t="shared" si="5"/>
        <v>0</v>
      </c>
      <c r="Z16" s="181">
        <f>'Step 4 - Forecast Budget'!Q16</f>
        <v>0</v>
      </c>
      <c r="AA16" s="130">
        <f>SUM(AA12:AA15)</f>
        <v>0</v>
      </c>
      <c r="AB16" s="180">
        <f t="shared" si="6"/>
        <v>0</v>
      </c>
      <c r="AC16" s="181">
        <f>'Step 4 - Forecast Budget'!R16</f>
        <v>0</v>
      </c>
      <c r="AD16" s="130">
        <f>SUM(AD12:AD15)</f>
        <v>0</v>
      </c>
      <c r="AE16" s="180">
        <f t="shared" si="7"/>
        <v>0</v>
      </c>
      <c r="AF16" s="181">
        <f>'Step 4 - Forecast Budget'!S16</f>
        <v>0</v>
      </c>
      <c r="AG16" s="130">
        <f>SUM(AG12:AG15)</f>
        <v>0</v>
      </c>
      <c r="AH16" s="180">
        <f t="shared" si="8"/>
        <v>0</v>
      </c>
      <c r="AI16" s="181">
        <f>'Step 4 - Forecast Budget'!T16</f>
        <v>0</v>
      </c>
      <c r="AJ16" s="130">
        <f>SUM(AJ12:AJ15)</f>
        <v>0</v>
      </c>
      <c r="AK16" s="180">
        <f t="shared" si="9"/>
        <v>0</v>
      </c>
      <c r="AL16" s="181">
        <f>'Step 4 - Forecast Budget'!U16</f>
        <v>0</v>
      </c>
      <c r="AM16" s="130">
        <f>SUM(AM12:AM15)</f>
        <v>0</v>
      </c>
      <c r="AN16" s="180">
        <f t="shared" si="10"/>
        <v>0</v>
      </c>
      <c r="AO16" s="181">
        <f>'Step 4 - Forecast Budget'!V16</f>
        <v>0</v>
      </c>
      <c r="AP16" s="130">
        <f>SUM(AP12:AP15)</f>
        <v>0</v>
      </c>
      <c r="AQ16" s="180">
        <f t="shared" si="11"/>
        <v>0</v>
      </c>
      <c r="AR16" s="181">
        <f>'Step 4 - Forecast Budget'!W16</f>
        <v>0</v>
      </c>
      <c r="AS16" s="130">
        <f>SUM(AS12:AS15)</f>
        <v>0</v>
      </c>
      <c r="AT16" s="180">
        <f t="shared" si="12"/>
        <v>0</v>
      </c>
      <c r="AU16" s="181">
        <f>'Step 4 - Forecast Budget'!X16</f>
        <v>0</v>
      </c>
      <c r="AV16" s="130">
        <f>SUM(AV12:AV15)</f>
        <v>0</v>
      </c>
      <c r="AW16" s="180">
        <f t="shared" si="13"/>
        <v>0</v>
      </c>
    </row>
    <row r="17" spans="1:49" s="14" customFormat="1" ht="8.25" customHeight="1">
      <c r="A17" s="138"/>
      <c r="B17" s="138"/>
      <c r="C17" s="138"/>
      <c r="D17" s="138"/>
      <c r="E17" s="138"/>
      <c r="F17" s="138"/>
      <c r="G17" s="138"/>
      <c r="H17" s="138"/>
      <c r="I17" s="138"/>
      <c r="J17" s="138"/>
      <c r="K17" s="182"/>
      <c r="L17" s="139"/>
      <c r="M17" s="138"/>
      <c r="N17" s="138"/>
      <c r="O17" s="138"/>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row>
    <row r="18" spans="1:49" s="160" customFormat="1" ht="22.5" customHeight="1">
      <c r="A18" s="420" t="s">
        <v>168</v>
      </c>
      <c r="B18" s="420"/>
      <c r="C18" s="420"/>
      <c r="D18" s="420"/>
      <c r="E18" s="420"/>
      <c r="F18" s="420"/>
      <c r="G18" s="420"/>
      <c r="H18" s="420"/>
      <c r="I18" s="420"/>
      <c r="J18" s="420"/>
      <c r="K18" s="183"/>
      <c r="L18" s="140"/>
      <c r="M18" s="247"/>
      <c r="N18" s="240"/>
      <c r="O18" s="240"/>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3"/>
    </row>
    <row r="19" spans="1:49" ht="15" customHeight="1">
      <c r="A19" s="421" t="str">
        <f>'Step 4 - Forecast Budget'!A19</f>
        <v>Wages</v>
      </c>
      <c r="B19" s="421"/>
      <c r="C19" s="421"/>
      <c r="D19" s="422"/>
      <c r="E19" s="422"/>
      <c r="F19" s="422"/>
      <c r="G19" s="422"/>
      <c r="H19" s="422"/>
      <c r="I19" s="422"/>
      <c r="J19" s="422"/>
      <c r="K19" s="177">
        <f>'Step 4 - Forecast Budget'!K19</f>
        <v>0</v>
      </c>
      <c r="L19" s="147">
        <f>SUM(O19+R19+U19+X19+AA19+AD19+AG19+AJ19+AM19+AP19+AS19+AV19)</f>
        <v>0</v>
      </c>
      <c r="M19" s="178">
        <f>K19-L19</f>
        <v>0</v>
      </c>
      <c r="N19" s="147">
        <f>'Step 4 - Forecast Budget'!M19</f>
        <v>0</v>
      </c>
      <c r="O19" s="126"/>
      <c r="P19" s="184">
        <f>N19-O19</f>
        <v>0</v>
      </c>
      <c r="Q19" s="149">
        <f>'Step 4 - Forecast Budget'!N19</f>
        <v>0</v>
      </c>
      <c r="R19" s="129"/>
      <c r="S19" s="184">
        <f>Q19-R19</f>
        <v>0</v>
      </c>
      <c r="T19" s="149">
        <f>'Step 4 - Forecast Budget'!O19</f>
        <v>0</v>
      </c>
      <c r="U19" s="129"/>
      <c r="V19" s="184">
        <f>T19-U19</f>
        <v>0</v>
      </c>
      <c r="W19" s="149">
        <f>'Step 4 - Forecast Budget'!P19</f>
        <v>0</v>
      </c>
      <c r="X19" s="129"/>
      <c r="Y19" s="184">
        <f>W19-X19</f>
        <v>0</v>
      </c>
      <c r="Z19" s="149">
        <f>'Step 4 - Forecast Budget'!Q19</f>
        <v>0</v>
      </c>
      <c r="AA19" s="133"/>
      <c r="AB19" s="185">
        <f>Z19-AA19</f>
        <v>0</v>
      </c>
      <c r="AC19" s="135">
        <f>'Step 4 - Forecast Budget'!R19</f>
        <v>0</v>
      </c>
      <c r="AD19" s="133"/>
      <c r="AE19" s="184">
        <f>AC19-AD19</f>
        <v>0</v>
      </c>
      <c r="AF19" s="149">
        <f>'Step 4 - Forecast Budget'!S19</f>
        <v>0</v>
      </c>
      <c r="AG19" s="129"/>
      <c r="AH19" s="184">
        <f>AF19-AG19</f>
        <v>0</v>
      </c>
      <c r="AI19" s="149">
        <f>'Step 4 - Forecast Budget'!T19</f>
        <v>0</v>
      </c>
      <c r="AJ19" s="129"/>
      <c r="AK19" s="184">
        <f>AI19-AJ19</f>
        <v>0</v>
      </c>
      <c r="AL19" s="149">
        <f>'Step 4 - Forecast Budget'!U19</f>
        <v>0</v>
      </c>
      <c r="AM19" s="129"/>
      <c r="AN19" s="184">
        <f>AL19-AM19</f>
        <v>0</v>
      </c>
      <c r="AO19" s="149">
        <f>'Step 4 - Forecast Budget'!V19</f>
        <v>0</v>
      </c>
      <c r="AP19" s="129"/>
      <c r="AQ19" s="184">
        <f>AO19-AP19</f>
        <v>0</v>
      </c>
      <c r="AR19" s="149">
        <f>'Step 4 - Forecast Budget'!W19</f>
        <v>0</v>
      </c>
      <c r="AS19" s="129"/>
      <c r="AT19" s="184">
        <f>AR19-AS19</f>
        <v>0</v>
      </c>
      <c r="AU19" s="149">
        <f>'Step 4 - Forecast Budget'!X19</f>
        <v>0</v>
      </c>
      <c r="AV19" s="129"/>
      <c r="AW19" s="186">
        <f>AU19-AV19</f>
        <v>0</v>
      </c>
    </row>
    <row r="20" spans="1:49" ht="15" customHeight="1">
      <c r="A20" s="421" t="str">
        <f>'Step 4 - Forecast Budget'!A20</f>
        <v>Animal health</v>
      </c>
      <c r="B20" s="421"/>
      <c r="C20" s="421"/>
      <c r="D20" s="422"/>
      <c r="E20" s="422"/>
      <c r="F20" s="422"/>
      <c r="G20" s="422"/>
      <c r="H20" s="422"/>
      <c r="I20" s="422"/>
      <c r="J20" s="422"/>
      <c r="K20" s="177">
        <f>'Step 4 - Forecast Budget'!K20</f>
        <v>0</v>
      </c>
      <c r="L20" s="147">
        <f aca="true" t="shared" si="14" ref="L20:L39">SUM(O20+R20+U20+X20+AA20+AD20+AG20+AJ20+AM20+AP20+AS20+AV20)</f>
        <v>0</v>
      </c>
      <c r="M20" s="178">
        <f aca="true" t="shared" si="15" ref="M20:M52">K20-L20</f>
        <v>0</v>
      </c>
      <c r="N20" s="147">
        <f>'Step 4 - Forecast Budget'!M20</f>
        <v>0</v>
      </c>
      <c r="O20" s="126"/>
      <c r="P20" s="184">
        <f aca="true" t="shared" si="16" ref="P20:P52">N20-O20</f>
        <v>0</v>
      </c>
      <c r="Q20" s="149">
        <f>'Step 4 - Forecast Budget'!N20</f>
        <v>0</v>
      </c>
      <c r="R20" s="129"/>
      <c r="S20" s="184">
        <f aca="true" t="shared" si="17" ref="S20:S52">Q20-R20</f>
        <v>0</v>
      </c>
      <c r="T20" s="149">
        <f>'Step 4 - Forecast Budget'!O20</f>
        <v>0</v>
      </c>
      <c r="U20" s="129"/>
      <c r="V20" s="184">
        <f aca="true" t="shared" si="18" ref="V20:V52">T20-U20</f>
        <v>0</v>
      </c>
      <c r="W20" s="149">
        <f>'Step 4 - Forecast Budget'!P20</f>
        <v>0</v>
      </c>
      <c r="X20" s="129"/>
      <c r="Y20" s="184">
        <f aca="true" t="shared" si="19" ref="Y20:Y52">W20-X20</f>
        <v>0</v>
      </c>
      <c r="Z20" s="149">
        <f>'Step 4 - Forecast Budget'!Q20</f>
        <v>0</v>
      </c>
      <c r="AA20" s="133"/>
      <c r="AB20" s="185">
        <f aca="true" t="shared" si="20" ref="AB20:AB52">Z20-AA20</f>
        <v>0</v>
      </c>
      <c r="AC20" s="135">
        <f>'Step 4 - Forecast Budget'!R20</f>
        <v>0</v>
      </c>
      <c r="AD20" s="144"/>
      <c r="AE20" s="184">
        <f aca="true" t="shared" si="21" ref="AE20:AE52">AC20-AD20</f>
        <v>0</v>
      </c>
      <c r="AF20" s="149">
        <f>'Step 4 - Forecast Budget'!S20</f>
        <v>0</v>
      </c>
      <c r="AG20" s="129"/>
      <c r="AH20" s="184">
        <f aca="true" t="shared" si="22" ref="AH20:AH52">AF20-AG20</f>
        <v>0</v>
      </c>
      <c r="AI20" s="149">
        <f>'Step 4 - Forecast Budget'!T20</f>
        <v>0</v>
      </c>
      <c r="AJ20" s="129"/>
      <c r="AK20" s="184">
        <f aca="true" t="shared" si="23" ref="AK20:AK52">AI20-AJ20</f>
        <v>0</v>
      </c>
      <c r="AL20" s="149">
        <f>'Step 4 - Forecast Budget'!U20</f>
        <v>0</v>
      </c>
      <c r="AM20" s="129"/>
      <c r="AN20" s="184">
        <f aca="true" t="shared" si="24" ref="AN20:AN52">AL20-AM20</f>
        <v>0</v>
      </c>
      <c r="AO20" s="149">
        <f>'Step 4 - Forecast Budget'!V20</f>
        <v>0</v>
      </c>
      <c r="AP20" s="129"/>
      <c r="AQ20" s="184">
        <f aca="true" t="shared" si="25" ref="AQ20:AQ52">AO20-AP20</f>
        <v>0</v>
      </c>
      <c r="AR20" s="149">
        <f>'Step 4 - Forecast Budget'!W20</f>
        <v>0</v>
      </c>
      <c r="AS20" s="129"/>
      <c r="AT20" s="184">
        <f aca="true" t="shared" si="26" ref="AT20:AT52">AR20-AS20</f>
        <v>0</v>
      </c>
      <c r="AU20" s="149">
        <f>'Step 4 - Forecast Budget'!X20</f>
        <v>0</v>
      </c>
      <c r="AV20" s="129"/>
      <c r="AW20" s="186">
        <f aca="true" t="shared" si="27" ref="AW20:AW52">AU20-AV20</f>
        <v>0</v>
      </c>
    </row>
    <row r="21" spans="1:49" ht="15" customHeight="1">
      <c r="A21" s="421" t="str">
        <f>'Step 4 - Forecast Budget'!A21</f>
        <v>Breeding and herd improvement</v>
      </c>
      <c r="B21" s="421"/>
      <c r="C21" s="421"/>
      <c r="D21" s="422"/>
      <c r="E21" s="422"/>
      <c r="F21" s="422"/>
      <c r="G21" s="422"/>
      <c r="H21" s="422"/>
      <c r="I21" s="422"/>
      <c r="J21" s="422"/>
      <c r="K21" s="177">
        <f>'Step 4 - Forecast Budget'!K21</f>
        <v>0</v>
      </c>
      <c r="L21" s="147">
        <f t="shared" si="14"/>
        <v>0</v>
      </c>
      <c r="M21" s="178">
        <f t="shared" si="15"/>
        <v>0</v>
      </c>
      <c r="N21" s="147">
        <f>'Step 4 - Forecast Budget'!M21</f>
        <v>0</v>
      </c>
      <c r="O21" s="126"/>
      <c r="P21" s="184">
        <f t="shared" si="16"/>
        <v>0</v>
      </c>
      <c r="Q21" s="149">
        <f>'Step 4 - Forecast Budget'!N21</f>
        <v>0</v>
      </c>
      <c r="R21" s="129"/>
      <c r="S21" s="184">
        <f t="shared" si="17"/>
        <v>0</v>
      </c>
      <c r="T21" s="149">
        <f>'Step 4 - Forecast Budget'!O21</f>
        <v>0</v>
      </c>
      <c r="U21" s="129"/>
      <c r="V21" s="184">
        <f t="shared" si="18"/>
        <v>0</v>
      </c>
      <c r="W21" s="149">
        <f>'Step 4 - Forecast Budget'!P21</f>
        <v>0</v>
      </c>
      <c r="X21" s="129"/>
      <c r="Y21" s="184">
        <f t="shared" si="19"/>
        <v>0</v>
      </c>
      <c r="Z21" s="149">
        <f>'Step 4 - Forecast Budget'!Q21</f>
        <v>0</v>
      </c>
      <c r="AA21" s="133"/>
      <c r="AB21" s="185">
        <f t="shared" si="20"/>
        <v>0</v>
      </c>
      <c r="AC21" s="135">
        <f>'Step 4 - Forecast Budget'!R21</f>
        <v>0</v>
      </c>
      <c r="AD21" s="144"/>
      <c r="AE21" s="184">
        <f t="shared" si="21"/>
        <v>0</v>
      </c>
      <c r="AF21" s="149">
        <f>'Step 4 - Forecast Budget'!S21</f>
        <v>0</v>
      </c>
      <c r="AG21" s="129"/>
      <c r="AH21" s="184">
        <f t="shared" si="22"/>
        <v>0</v>
      </c>
      <c r="AI21" s="149">
        <f>'Step 4 - Forecast Budget'!T21</f>
        <v>0</v>
      </c>
      <c r="AJ21" s="129"/>
      <c r="AK21" s="184">
        <f t="shared" si="23"/>
        <v>0</v>
      </c>
      <c r="AL21" s="149">
        <f>'Step 4 - Forecast Budget'!U21</f>
        <v>0</v>
      </c>
      <c r="AM21" s="129"/>
      <c r="AN21" s="184">
        <f t="shared" si="24"/>
        <v>0</v>
      </c>
      <c r="AO21" s="149">
        <f>'Step 4 - Forecast Budget'!V21</f>
        <v>0</v>
      </c>
      <c r="AP21" s="129"/>
      <c r="AQ21" s="184">
        <f t="shared" si="25"/>
        <v>0</v>
      </c>
      <c r="AR21" s="149">
        <f>'Step 4 - Forecast Budget'!W21</f>
        <v>0</v>
      </c>
      <c r="AS21" s="129"/>
      <c r="AT21" s="184">
        <f t="shared" si="26"/>
        <v>0</v>
      </c>
      <c r="AU21" s="149">
        <f>'Step 4 - Forecast Budget'!X21</f>
        <v>0</v>
      </c>
      <c r="AV21" s="129"/>
      <c r="AW21" s="186">
        <f t="shared" si="27"/>
        <v>0</v>
      </c>
    </row>
    <row r="22" spans="1:49" ht="15" customHeight="1">
      <c r="A22" s="421" t="str">
        <f>'Step 4 - Forecast Budget'!A22</f>
        <v>Farm dairy</v>
      </c>
      <c r="B22" s="421"/>
      <c r="C22" s="421"/>
      <c r="D22" s="422"/>
      <c r="E22" s="422"/>
      <c r="F22" s="422"/>
      <c r="G22" s="422"/>
      <c r="H22" s="422"/>
      <c r="I22" s="422"/>
      <c r="J22" s="422"/>
      <c r="K22" s="177">
        <f>'Step 4 - Forecast Budget'!K22</f>
        <v>0</v>
      </c>
      <c r="L22" s="147">
        <f t="shared" si="14"/>
        <v>0</v>
      </c>
      <c r="M22" s="178">
        <f t="shared" si="15"/>
        <v>0</v>
      </c>
      <c r="N22" s="147">
        <f>'Step 4 - Forecast Budget'!M22</f>
        <v>0</v>
      </c>
      <c r="O22" s="126"/>
      <c r="P22" s="184">
        <f t="shared" si="16"/>
        <v>0</v>
      </c>
      <c r="Q22" s="149">
        <f>'Step 4 - Forecast Budget'!N22</f>
        <v>0</v>
      </c>
      <c r="R22" s="129"/>
      <c r="S22" s="184">
        <f t="shared" si="17"/>
        <v>0</v>
      </c>
      <c r="T22" s="149">
        <f>'Step 4 - Forecast Budget'!O22</f>
        <v>0</v>
      </c>
      <c r="U22" s="129"/>
      <c r="V22" s="184">
        <f t="shared" si="18"/>
        <v>0</v>
      </c>
      <c r="W22" s="149">
        <f>'Step 4 - Forecast Budget'!P22</f>
        <v>0</v>
      </c>
      <c r="X22" s="129"/>
      <c r="Y22" s="184">
        <f t="shared" si="19"/>
        <v>0</v>
      </c>
      <c r="Z22" s="149">
        <f>'Step 4 - Forecast Budget'!Q22</f>
        <v>0</v>
      </c>
      <c r="AA22" s="133"/>
      <c r="AB22" s="185">
        <f t="shared" si="20"/>
        <v>0</v>
      </c>
      <c r="AC22" s="135">
        <f>'Step 4 - Forecast Budget'!R22</f>
        <v>0</v>
      </c>
      <c r="AD22" s="144"/>
      <c r="AE22" s="184">
        <f t="shared" si="21"/>
        <v>0</v>
      </c>
      <c r="AF22" s="149">
        <f>'Step 4 - Forecast Budget'!S22</f>
        <v>0</v>
      </c>
      <c r="AG22" s="129"/>
      <c r="AH22" s="184">
        <f t="shared" si="22"/>
        <v>0</v>
      </c>
      <c r="AI22" s="149">
        <f>'Step 4 - Forecast Budget'!T22</f>
        <v>0</v>
      </c>
      <c r="AJ22" s="129"/>
      <c r="AK22" s="184">
        <f t="shared" si="23"/>
        <v>0</v>
      </c>
      <c r="AL22" s="149">
        <f>'Step 4 - Forecast Budget'!U22</f>
        <v>0</v>
      </c>
      <c r="AM22" s="129"/>
      <c r="AN22" s="184">
        <f t="shared" si="24"/>
        <v>0</v>
      </c>
      <c r="AO22" s="149">
        <f>'Step 4 - Forecast Budget'!V22</f>
        <v>0</v>
      </c>
      <c r="AP22" s="129"/>
      <c r="AQ22" s="184">
        <f t="shared" si="25"/>
        <v>0</v>
      </c>
      <c r="AR22" s="149">
        <f>'Step 4 - Forecast Budget'!W22</f>
        <v>0</v>
      </c>
      <c r="AS22" s="129"/>
      <c r="AT22" s="184">
        <f t="shared" si="26"/>
        <v>0</v>
      </c>
      <c r="AU22" s="149">
        <f>'Step 4 - Forecast Budget'!X22</f>
        <v>0</v>
      </c>
      <c r="AV22" s="129"/>
      <c r="AW22" s="186">
        <f t="shared" si="27"/>
        <v>0</v>
      </c>
    </row>
    <row r="23" spans="1:49" ht="15" customHeight="1">
      <c r="A23" s="421" t="str">
        <f>'Step 4 - Forecast Budget'!A23</f>
        <v>Electricity (farm dairy, water supply)</v>
      </c>
      <c r="B23" s="421"/>
      <c r="C23" s="421"/>
      <c r="D23" s="422"/>
      <c r="E23" s="422"/>
      <c r="F23" s="422"/>
      <c r="G23" s="422"/>
      <c r="H23" s="422"/>
      <c r="I23" s="422"/>
      <c r="J23" s="422"/>
      <c r="K23" s="177">
        <f>'Step 4 - Forecast Budget'!K23</f>
        <v>0</v>
      </c>
      <c r="L23" s="147">
        <f t="shared" si="14"/>
        <v>0</v>
      </c>
      <c r="M23" s="178">
        <f t="shared" si="15"/>
        <v>0</v>
      </c>
      <c r="N23" s="147">
        <f>'Step 4 - Forecast Budget'!M23</f>
        <v>0</v>
      </c>
      <c r="O23" s="126"/>
      <c r="P23" s="184">
        <f t="shared" si="16"/>
        <v>0</v>
      </c>
      <c r="Q23" s="149">
        <f>'Step 4 - Forecast Budget'!N23</f>
        <v>0</v>
      </c>
      <c r="R23" s="129"/>
      <c r="S23" s="184">
        <f t="shared" si="17"/>
        <v>0</v>
      </c>
      <c r="T23" s="149">
        <f>'Step 4 - Forecast Budget'!O23</f>
        <v>0</v>
      </c>
      <c r="U23" s="129"/>
      <c r="V23" s="184">
        <f t="shared" si="18"/>
        <v>0</v>
      </c>
      <c r="W23" s="149">
        <f>'Step 4 - Forecast Budget'!P23</f>
        <v>0</v>
      </c>
      <c r="X23" s="129"/>
      <c r="Y23" s="184">
        <f t="shared" si="19"/>
        <v>0</v>
      </c>
      <c r="Z23" s="149">
        <f>'Step 4 - Forecast Budget'!Q23</f>
        <v>0</v>
      </c>
      <c r="AA23" s="133"/>
      <c r="AB23" s="185">
        <f t="shared" si="20"/>
        <v>0</v>
      </c>
      <c r="AC23" s="135">
        <f>'Step 4 - Forecast Budget'!R23</f>
        <v>0</v>
      </c>
      <c r="AD23" s="144"/>
      <c r="AE23" s="184">
        <f t="shared" si="21"/>
        <v>0</v>
      </c>
      <c r="AF23" s="149">
        <f>'Step 4 - Forecast Budget'!S23</f>
        <v>0</v>
      </c>
      <c r="AG23" s="129"/>
      <c r="AH23" s="184">
        <f t="shared" si="22"/>
        <v>0</v>
      </c>
      <c r="AI23" s="149">
        <f>'Step 4 - Forecast Budget'!T23</f>
        <v>0</v>
      </c>
      <c r="AJ23" s="129"/>
      <c r="AK23" s="184">
        <f t="shared" si="23"/>
        <v>0</v>
      </c>
      <c r="AL23" s="149">
        <f>'Step 4 - Forecast Budget'!U23</f>
        <v>0</v>
      </c>
      <c r="AM23" s="129"/>
      <c r="AN23" s="184">
        <f t="shared" si="24"/>
        <v>0</v>
      </c>
      <c r="AO23" s="149">
        <f>'Step 4 - Forecast Budget'!V23</f>
        <v>0</v>
      </c>
      <c r="AP23" s="129"/>
      <c r="AQ23" s="184">
        <f t="shared" si="25"/>
        <v>0</v>
      </c>
      <c r="AR23" s="149">
        <f>'Step 4 - Forecast Budget'!W23</f>
        <v>0</v>
      </c>
      <c r="AS23" s="129"/>
      <c r="AT23" s="184">
        <f t="shared" si="26"/>
        <v>0</v>
      </c>
      <c r="AU23" s="149">
        <f>'Step 4 - Forecast Budget'!X23</f>
        <v>0</v>
      </c>
      <c r="AV23" s="129"/>
      <c r="AW23" s="186">
        <f t="shared" si="27"/>
        <v>0</v>
      </c>
    </row>
    <row r="24" spans="1:49" ht="15" customHeight="1">
      <c r="A24" s="421" t="str">
        <f>'Step 4 - Forecast Budget'!A24</f>
        <v>Supplements made (incl. Contractors)</v>
      </c>
      <c r="B24" s="421"/>
      <c r="C24" s="421"/>
      <c r="D24" s="422"/>
      <c r="E24" s="422"/>
      <c r="F24" s="422"/>
      <c r="G24" s="422"/>
      <c r="H24" s="422"/>
      <c r="I24" s="422"/>
      <c r="J24" s="422"/>
      <c r="K24" s="177">
        <f>'Step 4 - Forecast Budget'!K24</f>
        <v>0</v>
      </c>
      <c r="L24" s="147">
        <f t="shared" si="14"/>
        <v>0</v>
      </c>
      <c r="M24" s="178">
        <f t="shared" si="15"/>
        <v>0</v>
      </c>
      <c r="N24" s="147">
        <f>'Step 4 - Forecast Budget'!M24</f>
        <v>0</v>
      </c>
      <c r="O24" s="126"/>
      <c r="P24" s="184">
        <f t="shared" si="16"/>
        <v>0</v>
      </c>
      <c r="Q24" s="149">
        <f>'Step 4 - Forecast Budget'!N24</f>
        <v>0</v>
      </c>
      <c r="R24" s="129"/>
      <c r="S24" s="184">
        <f t="shared" si="17"/>
        <v>0</v>
      </c>
      <c r="T24" s="149">
        <f>'Step 4 - Forecast Budget'!O24</f>
        <v>0</v>
      </c>
      <c r="U24" s="129"/>
      <c r="V24" s="184">
        <f t="shared" si="18"/>
        <v>0</v>
      </c>
      <c r="W24" s="149">
        <f>'Step 4 - Forecast Budget'!P24</f>
        <v>0</v>
      </c>
      <c r="X24" s="129"/>
      <c r="Y24" s="184">
        <f t="shared" si="19"/>
        <v>0</v>
      </c>
      <c r="Z24" s="149">
        <f>'Step 4 - Forecast Budget'!Q24</f>
        <v>0</v>
      </c>
      <c r="AA24" s="133"/>
      <c r="AB24" s="185">
        <f t="shared" si="20"/>
        <v>0</v>
      </c>
      <c r="AC24" s="135">
        <f>'Step 4 - Forecast Budget'!R24</f>
        <v>0</v>
      </c>
      <c r="AD24" s="144"/>
      <c r="AE24" s="184">
        <f t="shared" si="21"/>
        <v>0</v>
      </c>
      <c r="AF24" s="149">
        <f>'Step 4 - Forecast Budget'!S24</f>
        <v>0</v>
      </c>
      <c r="AG24" s="129"/>
      <c r="AH24" s="184">
        <f t="shared" si="22"/>
        <v>0</v>
      </c>
      <c r="AI24" s="149">
        <f>'Step 4 - Forecast Budget'!T24</f>
        <v>0</v>
      </c>
      <c r="AJ24" s="129"/>
      <c r="AK24" s="184">
        <f t="shared" si="23"/>
        <v>0</v>
      </c>
      <c r="AL24" s="149">
        <f>'Step 4 - Forecast Budget'!U24</f>
        <v>0</v>
      </c>
      <c r="AM24" s="129"/>
      <c r="AN24" s="184">
        <f t="shared" si="24"/>
        <v>0</v>
      </c>
      <c r="AO24" s="149">
        <f>'Step 4 - Forecast Budget'!V24</f>
        <v>0</v>
      </c>
      <c r="AP24" s="129"/>
      <c r="AQ24" s="184">
        <f t="shared" si="25"/>
        <v>0</v>
      </c>
      <c r="AR24" s="149">
        <f>'Step 4 - Forecast Budget'!W24</f>
        <v>0</v>
      </c>
      <c r="AS24" s="129"/>
      <c r="AT24" s="184">
        <f t="shared" si="26"/>
        <v>0</v>
      </c>
      <c r="AU24" s="149">
        <f>'Step 4 - Forecast Budget'!X24</f>
        <v>0</v>
      </c>
      <c r="AV24" s="129"/>
      <c r="AW24" s="186">
        <f t="shared" si="27"/>
        <v>0</v>
      </c>
    </row>
    <row r="25" spans="1:49" ht="15" customHeight="1">
      <c r="A25" s="421" t="str">
        <f>'Step 4 - Forecast Budget'!A25</f>
        <v>Supplements purchased</v>
      </c>
      <c r="B25" s="421"/>
      <c r="C25" s="421"/>
      <c r="D25" s="422"/>
      <c r="E25" s="422"/>
      <c r="F25" s="422"/>
      <c r="G25" s="422"/>
      <c r="H25" s="422"/>
      <c r="I25" s="422"/>
      <c r="J25" s="422"/>
      <c r="K25" s="177">
        <f>'Step 4 - Forecast Budget'!K25</f>
        <v>0</v>
      </c>
      <c r="L25" s="147">
        <f t="shared" si="14"/>
        <v>0</v>
      </c>
      <c r="M25" s="178">
        <f t="shared" si="15"/>
        <v>0</v>
      </c>
      <c r="N25" s="147">
        <f>'Step 4 - Forecast Budget'!M25</f>
        <v>0</v>
      </c>
      <c r="O25" s="126"/>
      <c r="P25" s="184">
        <f t="shared" si="16"/>
        <v>0</v>
      </c>
      <c r="Q25" s="149">
        <f>'Step 4 - Forecast Budget'!N25</f>
        <v>0</v>
      </c>
      <c r="R25" s="129"/>
      <c r="S25" s="184">
        <f t="shared" si="17"/>
        <v>0</v>
      </c>
      <c r="T25" s="149">
        <f>'Step 4 - Forecast Budget'!O25</f>
        <v>0</v>
      </c>
      <c r="U25" s="129"/>
      <c r="V25" s="184">
        <f t="shared" si="18"/>
        <v>0</v>
      </c>
      <c r="W25" s="149">
        <f>'Step 4 - Forecast Budget'!P25</f>
        <v>0</v>
      </c>
      <c r="X25" s="129"/>
      <c r="Y25" s="184">
        <f t="shared" si="19"/>
        <v>0</v>
      </c>
      <c r="Z25" s="149">
        <f>'Step 4 - Forecast Budget'!Q25</f>
        <v>0</v>
      </c>
      <c r="AA25" s="133"/>
      <c r="AB25" s="185">
        <f t="shared" si="20"/>
        <v>0</v>
      </c>
      <c r="AC25" s="135">
        <f>'Step 4 - Forecast Budget'!R25</f>
        <v>0</v>
      </c>
      <c r="AD25" s="144"/>
      <c r="AE25" s="184">
        <f t="shared" si="21"/>
        <v>0</v>
      </c>
      <c r="AF25" s="149">
        <f>'Step 4 - Forecast Budget'!S25</f>
        <v>0</v>
      </c>
      <c r="AG25" s="129"/>
      <c r="AH25" s="184">
        <f t="shared" si="22"/>
        <v>0</v>
      </c>
      <c r="AI25" s="149">
        <f>'Step 4 - Forecast Budget'!T25</f>
        <v>0</v>
      </c>
      <c r="AJ25" s="129"/>
      <c r="AK25" s="184">
        <f t="shared" si="23"/>
        <v>0</v>
      </c>
      <c r="AL25" s="149">
        <f>'Step 4 - Forecast Budget'!U25</f>
        <v>0</v>
      </c>
      <c r="AM25" s="129"/>
      <c r="AN25" s="184">
        <f t="shared" si="24"/>
        <v>0</v>
      </c>
      <c r="AO25" s="149">
        <f>'Step 4 - Forecast Budget'!V25</f>
        <v>0</v>
      </c>
      <c r="AP25" s="129"/>
      <c r="AQ25" s="184">
        <f t="shared" si="25"/>
        <v>0</v>
      </c>
      <c r="AR25" s="149">
        <f>'Step 4 - Forecast Budget'!W25</f>
        <v>0</v>
      </c>
      <c r="AS25" s="129"/>
      <c r="AT25" s="184">
        <f t="shared" si="26"/>
        <v>0</v>
      </c>
      <c r="AU25" s="149">
        <f>'Step 4 - Forecast Budget'!X25</f>
        <v>0</v>
      </c>
      <c r="AV25" s="129"/>
      <c r="AW25" s="186">
        <f t="shared" si="27"/>
        <v>0</v>
      </c>
    </row>
    <row r="26" spans="1:49" ht="15" customHeight="1">
      <c r="A26" s="421" t="str">
        <f>'Step 4 - Forecast Budget'!A26</f>
        <v>Young and dry stock grazing</v>
      </c>
      <c r="B26" s="421"/>
      <c r="C26" s="421"/>
      <c r="D26" s="422"/>
      <c r="E26" s="422"/>
      <c r="F26" s="422"/>
      <c r="G26" s="422"/>
      <c r="H26" s="422"/>
      <c r="I26" s="422"/>
      <c r="J26" s="422"/>
      <c r="K26" s="177">
        <f>'Step 4 - Forecast Budget'!K26</f>
        <v>0</v>
      </c>
      <c r="L26" s="147">
        <f t="shared" si="14"/>
        <v>0</v>
      </c>
      <c r="M26" s="178">
        <f t="shared" si="15"/>
        <v>0</v>
      </c>
      <c r="N26" s="147">
        <f>'Step 4 - Forecast Budget'!M26</f>
        <v>0</v>
      </c>
      <c r="O26" s="126"/>
      <c r="P26" s="184">
        <f t="shared" si="16"/>
        <v>0</v>
      </c>
      <c r="Q26" s="149">
        <f>'Step 4 - Forecast Budget'!N26</f>
        <v>0</v>
      </c>
      <c r="R26" s="129"/>
      <c r="S26" s="184">
        <f t="shared" si="17"/>
        <v>0</v>
      </c>
      <c r="T26" s="149">
        <f>'Step 4 - Forecast Budget'!O26</f>
        <v>0</v>
      </c>
      <c r="U26" s="129"/>
      <c r="V26" s="184">
        <f t="shared" si="18"/>
        <v>0</v>
      </c>
      <c r="W26" s="149">
        <f>'Step 4 - Forecast Budget'!P26</f>
        <v>0</v>
      </c>
      <c r="X26" s="129"/>
      <c r="Y26" s="184">
        <f t="shared" si="19"/>
        <v>0</v>
      </c>
      <c r="Z26" s="149">
        <f>'Step 4 - Forecast Budget'!Q26</f>
        <v>0</v>
      </c>
      <c r="AA26" s="133"/>
      <c r="AB26" s="185">
        <f t="shared" si="20"/>
        <v>0</v>
      </c>
      <c r="AC26" s="135">
        <f>'Step 4 - Forecast Budget'!R26</f>
        <v>0</v>
      </c>
      <c r="AD26" s="144"/>
      <c r="AE26" s="184">
        <f t="shared" si="21"/>
        <v>0</v>
      </c>
      <c r="AF26" s="149">
        <f>'Step 4 - Forecast Budget'!S26</f>
        <v>0</v>
      </c>
      <c r="AG26" s="129"/>
      <c r="AH26" s="184">
        <f t="shared" si="22"/>
        <v>0</v>
      </c>
      <c r="AI26" s="149">
        <f>'Step 4 - Forecast Budget'!T26</f>
        <v>0</v>
      </c>
      <c r="AJ26" s="129"/>
      <c r="AK26" s="184">
        <f t="shared" si="23"/>
        <v>0</v>
      </c>
      <c r="AL26" s="149">
        <f>'Step 4 - Forecast Budget'!U26</f>
        <v>0</v>
      </c>
      <c r="AM26" s="129"/>
      <c r="AN26" s="184">
        <f t="shared" si="24"/>
        <v>0</v>
      </c>
      <c r="AO26" s="149">
        <f>'Step 4 - Forecast Budget'!V26</f>
        <v>0</v>
      </c>
      <c r="AP26" s="129"/>
      <c r="AQ26" s="184">
        <f t="shared" si="25"/>
        <v>0</v>
      </c>
      <c r="AR26" s="149">
        <f>'Step 4 - Forecast Budget'!W26</f>
        <v>0</v>
      </c>
      <c r="AS26" s="129"/>
      <c r="AT26" s="184">
        <f t="shared" si="26"/>
        <v>0</v>
      </c>
      <c r="AU26" s="149">
        <f>'Step 4 - Forecast Budget'!X26</f>
        <v>0</v>
      </c>
      <c r="AV26" s="129"/>
      <c r="AW26" s="186">
        <f t="shared" si="27"/>
        <v>0</v>
      </c>
    </row>
    <row r="27" spans="1:49" ht="15" customHeight="1">
      <c r="A27" s="421" t="str">
        <f>'Step 4 - Forecast Budget'!A27</f>
        <v>Winter cow grazing</v>
      </c>
      <c r="B27" s="421"/>
      <c r="C27" s="421"/>
      <c r="D27" s="422"/>
      <c r="E27" s="422"/>
      <c r="F27" s="422"/>
      <c r="G27" s="422"/>
      <c r="H27" s="422"/>
      <c r="I27" s="422"/>
      <c r="J27" s="422"/>
      <c r="K27" s="177">
        <f>'Step 4 - Forecast Budget'!K27</f>
        <v>0</v>
      </c>
      <c r="L27" s="147">
        <f t="shared" si="14"/>
        <v>0</v>
      </c>
      <c r="M27" s="178">
        <f t="shared" si="15"/>
        <v>0</v>
      </c>
      <c r="N27" s="147">
        <f>'Step 4 - Forecast Budget'!M27</f>
        <v>0</v>
      </c>
      <c r="O27" s="126"/>
      <c r="P27" s="184">
        <f t="shared" si="16"/>
        <v>0</v>
      </c>
      <c r="Q27" s="149">
        <f>'Step 4 - Forecast Budget'!N27</f>
        <v>0</v>
      </c>
      <c r="R27" s="129"/>
      <c r="S27" s="184">
        <f t="shared" si="17"/>
        <v>0</v>
      </c>
      <c r="T27" s="149">
        <f>'Step 4 - Forecast Budget'!O27</f>
        <v>0</v>
      </c>
      <c r="U27" s="129"/>
      <c r="V27" s="184">
        <f t="shared" si="18"/>
        <v>0</v>
      </c>
      <c r="W27" s="149">
        <f>'Step 4 - Forecast Budget'!P27</f>
        <v>0</v>
      </c>
      <c r="X27" s="129"/>
      <c r="Y27" s="184">
        <f t="shared" si="19"/>
        <v>0</v>
      </c>
      <c r="Z27" s="149">
        <f>'Step 4 - Forecast Budget'!Q27</f>
        <v>0</v>
      </c>
      <c r="AA27" s="133"/>
      <c r="AB27" s="185">
        <f t="shared" si="20"/>
        <v>0</v>
      </c>
      <c r="AC27" s="135">
        <f>'Step 4 - Forecast Budget'!R27</f>
        <v>0</v>
      </c>
      <c r="AD27" s="144"/>
      <c r="AE27" s="184">
        <f t="shared" si="21"/>
        <v>0</v>
      </c>
      <c r="AF27" s="149">
        <f>'Step 4 - Forecast Budget'!S27</f>
        <v>0</v>
      </c>
      <c r="AG27" s="129"/>
      <c r="AH27" s="184">
        <f t="shared" si="22"/>
        <v>0</v>
      </c>
      <c r="AI27" s="149">
        <f>'Step 4 - Forecast Budget'!T27</f>
        <v>0</v>
      </c>
      <c r="AJ27" s="129"/>
      <c r="AK27" s="184">
        <f t="shared" si="23"/>
        <v>0</v>
      </c>
      <c r="AL27" s="149">
        <f>'Step 4 - Forecast Budget'!U27</f>
        <v>0</v>
      </c>
      <c r="AM27" s="129"/>
      <c r="AN27" s="184">
        <f t="shared" si="24"/>
        <v>0</v>
      </c>
      <c r="AO27" s="149">
        <f>'Step 4 - Forecast Budget'!V27</f>
        <v>0</v>
      </c>
      <c r="AP27" s="129"/>
      <c r="AQ27" s="184">
        <f t="shared" si="25"/>
        <v>0</v>
      </c>
      <c r="AR27" s="149">
        <f>'Step 4 - Forecast Budget'!W27</f>
        <v>0</v>
      </c>
      <c r="AS27" s="129"/>
      <c r="AT27" s="184">
        <f t="shared" si="26"/>
        <v>0</v>
      </c>
      <c r="AU27" s="149">
        <f>'Step 4 - Forecast Budget'!X27</f>
        <v>0</v>
      </c>
      <c r="AV27" s="129"/>
      <c r="AW27" s="186">
        <f t="shared" si="27"/>
        <v>0</v>
      </c>
    </row>
    <row r="28" spans="1:49" ht="15" customHeight="1">
      <c r="A28" s="421" t="str">
        <f>'Step 4 - Forecast Budget'!A28</f>
        <v>Run-off lease</v>
      </c>
      <c r="B28" s="421"/>
      <c r="C28" s="421"/>
      <c r="D28" s="422"/>
      <c r="E28" s="422"/>
      <c r="F28" s="422"/>
      <c r="G28" s="422"/>
      <c r="H28" s="422"/>
      <c r="I28" s="422"/>
      <c r="J28" s="422"/>
      <c r="K28" s="177">
        <f>'Step 4 - Forecast Budget'!K28</f>
        <v>0</v>
      </c>
      <c r="L28" s="147">
        <f t="shared" si="14"/>
        <v>0</v>
      </c>
      <c r="M28" s="178">
        <f t="shared" si="15"/>
        <v>0</v>
      </c>
      <c r="N28" s="147">
        <f>'Step 4 - Forecast Budget'!M28</f>
        <v>0</v>
      </c>
      <c r="O28" s="126"/>
      <c r="P28" s="184">
        <f t="shared" si="16"/>
        <v>0</v>
      </c>
      <c r="Q28" s="149">
        <f>'Step 4 - Forecast Budget'!N28</f>
        <v>0</v>
      </c>
      <c r="R28" s="129"/>
      <c r="S28" s="184">
        <f t="shared" si="17"/>
        <v>0</v>
      </c>
      <c r="T28" s="149">
        <f>'Step 4 - Forecast Budget'!O28</f>
        <v>0</v>
      </c>
      <c r="U28" s="129"/>
      <c r="V28" s="184">
        <f t="shared" si="18"/>
        <v>0</v>
      </c>
      <c r="W28" s="149">
        <f>'Step 4 - Forecast Budget'!P28</f>
        <v>0</v>
      </c>
      <c r="X28" s="129"/>
      <c r="Y28" s="184">
        <f t="shared" si="19"/>
        <v>0</v>
      </c>
      <c r="Z28" s="149">
        <f>'Step 4 - Forecast Budget'!Q28</f>
        <v>0</v>
      </c>
      <c r="AA28" s="133"/>
      <c r="AB28" s="185">
        <f t="shared" si="20"/>
        <v>0</v>
      </c>
      <c r="AC28" s="135">
        <f>'Step 4 - Forecast Budget'!R28</f>
        <v>0</v>
      </c>
      <c r="AD28" s="144"/>
      <c r="AE28" s="184">
        <f t="shared" si="21"/>
        <v>0</v>
      </c>
      <c r="AF28" s="149">
        <f>'Step 4 - Forecast Budget'!S28</f>
        <v>0</v>
      </c>
      <c r="AG28" s="129"/>
      <c r="AH28" s="184">
        <f t="shared" si="22"/>
        <v>0</v>
      </c>
      <c r="AI28" s="149">
        <f>'Step 4 - Forecast Budget'!T28</f>
        <v>0</v>
      </c>
      <c r="AJ28" s="129"/>
      <c r="AK28" s="184">
        <f t="shared" si="23"/>
        <v>0</v>
      </c>
      <c r="AL28" s="149">
        <f>'Step 4 - Forecast Budget'!U28</f>
        <v>0</v>
      </c>
      <c r="AM28" s="129"/>
      <c r="AN28" s="184">
        <f t="shared" si="24"/>
        <v>0</v>
      </c>
      <c r="AO28" s="149">
        <f>'Step 4 - Forecast Budget'!V28</f>
        <v>0</v>
      </c>
      <c r="AP28" s="129"/>
      <c r="AQ28" s="184">
        <f t="shared" si="25"/>
        <v>0</v>
      </c>
      <c r="AR28" s="149">
        <f>'Step 4 - Forecast Budget'!W28</f>
        <v>0</v>
      </c>
      <c r="AS28" s="129"/>
      <c r="AT28" s="184">
        <f t="shared" si="26"/>
        <v>0</v>
      </c>
      <c r="AU28" s="149">
        <f>'Step 4 - Forecast Budget'!X28</f>
        <v>0</v>
      </c>
      <c r="AV28" s="129"/>
      <c r="AW28" s="186">
        <f t="shared" si="27"/>
        <v>0</v>
      </c>
    </row>
    <row r="29" spans="1:49" ht="15" customHeight="1">
      <c r="A29" s="421" t="str">
        <f>'Step 4 - Forecast Budget'!A29</f>
        <v>Fertiliser (incl. N)</v>
      </c>
      <c r="B29" s="421"/>
      <c r="C29" s="421"/>
      <c r="D29" s="422"/>
      <c r="E29" s="422"/>
      <c r="F29" s="422"/>
      <c r="G29" s="422"/>
      <c r="H29" s="422"/>
      <c r="I29" s="422"/>
      <c r="J29" s="422"/>
      <c r="K29" s="177">
        <f>'Step 4 - Forecast Budget'!K29</f>
        <v>0</v>
      </c>
      <c r="L29" s="147">
        <f t="shared" si="14"/>
        <v>0</v>
      </c>
      <c r="M29" s="178">
        <f t="shared" si="15"/>
        <v>0</v>
      </c>
      <c r="N29" s="147">
        <f>'Step 4 - Forecast Budget'!M29</f>
        <v>0</v>
      </c>
      <c r="O29" s="126"/>
      <c r="P29" s="184">
        <f t="shared" si="16"/>
        <v>0</v>
      </c>
      <c r="Q29" s="149">
        <f>'Step 4 - Forecast Budget'!N29</f>
        <v>0</v>
      </c>
      <c r="R29" s="129"/>
      <c r="S29" s="184">
        <f t="shared" si="17"/>
        <v>0</v>
      </c>
      <c r="T29" s="149">
        <f>'Step 4 - Forecast Budget'!O29</f>
        <v>0</v>
      </c>
      <c r="U29" s="129"/>
      <c r="V29" s="184">
        <f t="shared" si="18"/>
        <v>0</v>
      </c>
      <c r="W29" s="149">
        <f>'Step 4 - Forecast Budget'!P29</f>
        <v>0</v>
      </c>
      <c r="X29" s="129"/>
      <c r="Y29" s="184">
        <f t="shared" si="19"/>
        <v>0</v>
      </c>
      <c r="Z29" s="149">
        <f>'Step 4 - Forecast Budget'!Q29</f>
        <v>0</v>
      </c>
      <c r="AA29" s="133"/>
      <c r="AB29" s="185">
        <f t="shared" si="20"/>
        <v>0</v>
      </c>
      <c r="AC29" s="135">
        <f>'Step 4 - Forecast Budget'!R29</f>
        <v>0</v>
      </c>
      <c r="AD29" s="144"/>
      <c r="AE29" s="184">
        <f t="shared" si="21"/>
        <v>0</v>
      </c>
      <c r="AF29" s="149">
        <f>'Step 4 - Forecast Budget'!S29</f>
        <v>0</v>
      </c>
      <c r="AG29" s="129"/>
      <c r="AH29" s="184">
        <f t="shared" si="22"/>
        <v>0</v>
      </c>
      <c r="AI29" s="149">
        <f>'Step 4 - Forecast Budget'!T29</f>
        <v>0</v>
      </c>
      <c r="AJ29" s="129"/>
      <c r="AK29" s="184">
        <f t="shared" si="23"/>
        <v>0</v>
      </c>
      <c r="AL29" s="149">
        <f>'Step 4 - Forecast Budget'!U29</f>
        <v>0</v>
      </c>
      <c r="AM29" s="129"/>
      <c r="AN29" s="184">
        <f t="shared" si="24"/>
        <v>0</v>
      </c>
      <c r="AO29" s="149">
        <f>'Step 4 - Forecast Budget'!V29</f>
        <v>0</v>
      </c>
      <c r="AP29" s="129"/>
      <c r="AQ29" s="184">
        <f t="shared" si="25"/>
        <v>0</v>
      </c>
      <c r="AR29" s="149">
        <f>'Step 4 - Forecast Budget'!W29</f>
        <v>0</v>
      </c>
      <c r="AS29" s="129"/>
      <c r="AT29" s="184">
        <f t="shared" si="26"/>
        <v>0</v>
      </c>
      <c r="AU29" s="149">
        <f>'Step 4 - Forecast Budget'!X29</f>
        <v>0</v>
      </c>
      <c r="AV29" s="129"/>
      <c r="AW29" s="186">
        <f t="shared" si="27"/>
        <v>0</v>
      </c>
    </row>
    <row r="30" spans="1:49" ht="15" customHeight="1">
      <c r="A30" s="421" t="str">
        <f>'Step 4 - Forecast Budget'!A30</f>
        <v>Irrigation</v>
      </c>
      <c r="B30" s="421"/>
      <c r="C30" s="421"/>
      <c r="D30" s="422"/>
      <c r="E30" s="422"/>
      <c r="F30" s="422"/>
      <c r="G30" s="422"/>
      <c r="H30" s="422"/>
      <c r="I30" s="422"/>
      <c r="J30" s="422"/>
      <c r="K30" s="177">
        <f>'Step 4 - Forecast Budget'!K30</f>
        <v>0</v>
      </c>
      <c r="L30" s="147">
        <f t="shared" si="14"/>
        <v>0</v>
      </c>
      <c r="M30" s="178">
        <f t="shared" si="15"/>
        <v>0</v>
      </c>
      <c r="N30" s="147">
        <f>'Step 4 - Forecast Budget'!M30</f>
        <v>0</v>
      </c>
      <c r="O30" s="126"/>
      <c r="P30" s="184">
        <f t="shared" si="16"/>
        <v>0</v>
      </c>
      <c r="Q30" s="149">
        <f>'Step 4 - Forecast Budget'!N30</f>
        <v>0</v>
      </c>
      <c r="R30" s="129"/>
      <c r="S30" s="184">
        <f t="shared" si="17"/>
        <v>0</v>
      </c>
      <c r="T30" s="149">
        <f>'Step 4 - Forecast Budget'!O30</f>
        <v>0</v>
      </c>
      <c r="U30" s="129"/>
      <c r="V30" s="184">
        <f t="shared" si="18"/>
        <v>0</v>
      </c>
      <c r="W30" s="149">
        <f>'Step 4 - Forecast Budget'!P30</f>
        <v>0</v>
      </c>
      <c r="X30" s="129"/>
      <c r="Y30" s="184">
        <f t="shared" si="19"/>
        <v>0</v>
      </c>
      <c r="Z30" s="149">
        <f>'Step 4 - Forecast Budget'!Q30</f>
        <v>0</v>
      </c>
      <c r="AA30" s="133"/>
      <c r="AB30" s="185">
        <f t="shared" si="20"/>
        <v>0</v>
      </c>
      <c r="AC30" s="135">
        <f>'Step 4 - Forecast Budget'!R30</f>
        <v>0</v>
      </c>
      <c r="AD30" s="144"/>
      <c r="AE30" s="184">
        <f t="shared" si="21"/>
        <v>0</v>
      </c>
      <c r="AF30" s="149">
        <f>'Step 4 - Forecast Budget'!S30</f>
        <v>0</v>
      </c>
      <c r="AG30" s="129"/>
      <c r="AH30" s="184">
        <f t="shared" si="22"/>
        <v>0</v>
      </c>
      <c r="AI30" s="149">
        <f>'Step 4 - Forecast Budget'!T30</f>
        <v>0</v>
      </c>
      <c r="AJ30" s="129"/>
      <c r="AK30" s="184">
        <f t="shared" si="23"/>
        <v>0</v>
      </c>
      <c r="AL30" s="149">
        <f>'Step 4 - Forecast Budget'!U30</f>
        <v>0</v>
      </c>
      <c r="AM30" s="129"/>
      <c r="AN30" s="184">
        <f t="shared" si="24"/>
        <v>0</v>
      </c>
      <c r="AO30" s="149">
        <f>'Step 4 - Forecast Budget'!V30</f>
        <v>0</v>
      </c>
      <c r="AP30" s="129"/>
      <c r="AQ30" s="184">
        <f t="shared" si="25"/>
        <v>0</v>
      </c>
      <c r="AR30" s="149">
        <f>'Step 4 - Forecast Budget'!W30</f>
        <v>0</v>
      </c>
      <c r="AS30" s="129"/>
      <c r="AT30" s="184">
        <f t="shared" si="26"/>
        <v>0</v>
      </c>
      <c r="AU30" s="149">
        <f>'Step 4 - Forecast Budget'!X30</f>
        <v>0</v>
      </c>
      <c r="AV30" s="129"/>
      <c r="AW30" s="186">
        <f t="shared" si="27"/>
        <v>0</v>
      </c>
    </row>
    <row r="31" spans="1:49" ht="15" customHeight="1">
      <c r="A31" s="421" t="str">
        <f>'Step 4 - Forecast Budget'!A31</f>
        <v>Regrassing and cropping</v>
      </c>
      <c r="B31" s="421"/>
      <c r="C31" s="421"/>
      <c r="D31" s="422"/>
      <c r="E31" s="422"/>
      <c r="F31" s="422"/>
      <c r="G31" s="422"/>
      <c r="H31" s="422"/>
      <c r="I31" s="422"/>
      <c r="J31" s="422"/>
      <c r="K31" s="177">
        <f>'Step 4 - Forecast Budget'!K31</f>
        <v>0</v>
      </c>
      <c r="L31" s="147">
        <f t="shared" si="14"/>
        <v>0</v>
      </c>
      <c r="M31" s="178">
        <f t="shared" si="15"/>
        <v>0</v>
      </c>
      <c r="N31" s="147">
        <f>'Step 4 - Forecast Budget'!M31</f>
        <v>0</v>
      </c>
      <c r="O31" s="126"/>
      <c r="P31" s="184">
        <f t="shared" si="16"/>
        <v>0</v>
      </c>
      <c r="Q31" s="149">
        <f>'Step 4 - Forecast Budget'!N31</f>
        <v>0</v>
      </c>
      <c r="R31" s="129"/>
      <c r="S31" s="184">
        <f t="shared" si="17"/>
        <v>0</v>
      </c>
      <c r="T31" s="149">
        <f>'Step 4 - Forecast Budget'!O31</f>
        <v>0</v>
      </c>
      <c r="U31" s="129"/>
      <c r="V31" s="184">
        <f t="shared" si="18"/>
        <v>0</v>
      </c>
      <c r="W31" s="149">
        <f>'Step 4 - Forecast Budget'!P31</f>
        <v>0</v>
      </c>
      <c r="X31" s="129"/>
      <c r="Y31" s="184">
        <f t="shared" si="19"/>
        <v>0</v>
      </c>
      <c r="Z31" s="149">
        <f>'Step 4 - Forecast Budget'!Q31</f>
        <v>0</v>
      </c>
      <c r="AA31" s="133"/>
      <c r="AB31" s="185">
        <f t="shared" si="20"/>
        <v>0</v>
      </c>
      <c r="AC31" s="135">
        <f>'Step 4 - Forecast Budget'!R31</f>
        <v>0</v>
      </c>
      <c r="AD31" s="144"/>
      <c r="AE31" s="184">
        <f t="shared" si="21"/>
        <v>0</v>
      </c>
      <c r="AF31" s="149">
        <f>'Step 4 - Forecast Budget'!S31</f>
        <v>0</v>
      </c>
      <c r="AG31" s="129"/>
      <c r="AH31" s="184">
        <f t="shared" si="22"/>
        <v>0</v>
      </c>
      <c r="AI31" s="149">
        <f>'Step 4 - Forecast Budget'!T31</f>
        <v>0</v>
      </c>
      <c r="AJ31" s="129"/>
      <c r="AK31" s="184">
        <f t="shared" si="23"/>
        <v>0</v>
      </c>
      <c r="AL31" s="149">
        <f>'Step 4 - Forecast Budget'!U31</f>
        <v>0</v>
      </c>
      <c r="AM31" s="129"/>
      <c r="AN31" s="184">
        <f t="shared" si="24"/>
        <v>0</v>
      </c>
      <c r="AO31" s="149">
        <f>'Step 4 - Forecast Budget'!V31</f>
        <v>0</v>
      </c>
      <c r="AP31" s="129"/>
      <c r="AQ31" s="184">
        <f t="shared" si="25"/>
        <v>0</v>
      </c>
      <c r="AR31" s="149">
        <f>'Step 4 - Forecast Budget'!W31</f>
        <v>0</v>
      </c>
      <c r="AS31" s="129"/>
      <c r="AT31" s="184">
        <f t="shared" si="26"/>
        <v>0</v>
      </c>
      <c r="AU31" s="149">
        <f>'Step 4 - Forecast Budget'!X31</f>
        <v>0</v>
      </c>
      <c r="AV31" s="129"/>
      <c r="AW31" s="186">
        <f t="shared" si="27"/>
        <v>0</v>
      </c>
    </row>
    <row r="32" spans="1:49" ht="15" customHeight="1">
      <c r="A32" s="421" t="str">
        <f>'Step 4 - Forecast Budget'!A32</f>
        <v>Weed and pest</v>
      </c>
      <c r="B32" s="421"/>
      <c r="C32" s="421"/>
      <c r="D32" s="422"/>
      <c r="E32" s="422"/>
      <c r="F32" s="422"/>
      <c r="G32" s="422"/>
      <c r="H32" s="422"/>
      <c r="I32" s="422"/>
      <c r="J32" s="422"/>
      <c r="K32" s="177">
        <f>'Step 4 - Forecast Budget'!K32</f>
        <v>0</v>
      </c>
      <c r="L32" s="147">
        <f t="shared" si="14"/>
        <v>0</v>
      </c>
      <c r="M32" s="178">
        <f t="shared" si="15"/>
        <v>0</v>
      </c>
      <c r="N32" s="147">
        <f>'Step 4 - Forecast Budget'!M32</f>
        <v>0</v>
      </c>
      <c r="O32" s="126"/>
      <c r="P32" s="184">
        <f t="shared" si="16"/>
        <v>0</v>
      </c>
      <c r="Q32" s="149">
        <f>'Step 4 - Forecast Budget'!N32</f>
        <v>0</v>
      </c>
      <c r="R32" s="129"/>
      <c r="S32" s="184">
        <f t="shared" si="17"/>
        <v>0</v>
      </c>
      <c r="T32" s="149">
        <f>'Step 4 - Forecast Budget'!O32</f>
        <v>0</v>
      </c>
      <c r="U32" s="129"/>
      <c r="V32" s="184">
        <f t="shared" si="18"/>
        <v>0</v>
      </c>
      <c r="W32" s="149">
        <f>'Step 4 - Forecast Budget'!P32</f>
        <v>0</v>
      </c>
      <c r="X32" s="129"/>
      <c r="Y32" s="184">
        <f t="shared" si="19"/>
        <v>0</v>
      </c>
      <c r="Z32" s="149">
        <f>'Step 4 - Forecast Budget'!Q32</f>
        <v>0</v>
      </c>
      <c r="AA32" s="133"/>
      <c r="AB32" s="185">
        <f t="shared" si="20"/>
        <v>0</v>
      </c>
      <c r="AC32" s="135">
        <f>'Step 4 - Forecast Budget'!R32</f>
        <v>0</v>
      </c>
      <c r="AD32" s="144"/>
      <c r="AE32" s="184">
        <f t="shared" si="21"/>
        <v>0</v>
      </c>
      <c r="AF32" s="149">
        <f>'Step 4 - Forecast Budget'!S32</f>
        <v>0</v>
      </c>
      <c r="AG32" s="129"/>
      <c r="AH32" s="184">
        <f t="shared" si="22"/>
        <v>0</v>
      </c>
      <c r="AI32" s="149">
        <f>'Step 4 - Forecast Budget'!T32</f>
        <v>0</v>
      </c>
      <c r="AJ32" s="129"/>
      <c r="AK32" s="184">
        <f t="shared" si="23"/>
        <v>0</v>
      </c>
      <c r="AL32" s="149">
        <f>'Step 4 - Forecast Budget'!U32</f>
        <v>0</v>
      </c>
      <c r="AM32" s="129"/>
      <c r="AN32" s="184">
        <f t="shared" si="24"/>
        <v>0</v>
      </c>
      <c r="AO32" s="149">
        <f>'Step 4 - Forecast Budget'!V32</f>
        <v>0</v>
      </c>
      <c r="AP32" s="129"/>
      <c r="AQ32" s="184">
        <f t="shared" si="25"/>
        <v>0</v>
      </c>
      <c r="AR32" s="149">
        <f>'Step 4 - Forecast Budget'!W32</f>
        <v>0</v>
      </c>
      <c r="AS32" s="129"/>
      <c r="AT32" s="184">
        <f t="shared" si="26"/>
        <v>0</v>
      </c>
      <c r="AU32" s="149">
        <f>'Step 4 - Forecast Budget'!X32</f>
        <v>0</v>
      </c>
      <c r="AV32" s="129"/>
      <c r="AW32" s="186">
        <f t="shared" si="27"/>
        <v>0</v>
      </c>
    </row>
    <row r="33" spans="1:49" ht="15" customHeight="1">
      <c r="A33" s="421" t="str">
        <f>'Step 4 - Forecast Budget'!A33</f>
        <v>Vehicles and fuel</v>
      </c>
      <c r="B33" s="421"/>
      <c r="C33" s="421"/>
      <c r="D33" s="422"/>
      <c r="E33" s="422"/>
      <c r="F33" s="422"/>
      <c r="G33" s="422"/>
      <c r="H33" s="422"/>
      <c r="I33" s="422"/>
      <c r="J33" s="422"/>
      <c r="K33" s="177">
        <f>'Step 4 - Forecast Budget'!K33</f>
        <v>0</v>
      </c>
      <c r="L33" s="147">
        <f t="shared" si="14"/>
        <v>0</v>
      </c>
      <c r="M33" s="178">
        <f t="shared" si="15"/>
        <v>0</v>
      </c>
      <c r="N33" s="147">
        <f>'Step 4 - Forecast Budget'!M33</f>
        <v>0</v>
      </c>
      <c r="O33" s="126"/>
      <c r="P33" s="184">
        <f t="shared" si="16"/>
        <v>0</v>
      </c>
      <c r="Q33" s="149">
        <f>'Step 4 - Forecast Budget'!N33</f>
        <v>0</v>
      </c>
      <c r="R33" s="129"/>
      <c r="S33" s="184">
        <f t="shared" si="17"/>
        <v>0</v>
      </c>
      <c r="T33" s="149">
        <f>'Step 4 - Forecast Budget'!O33</f>
        <v>0</v>
      </c>
      <c r="U33" s="129"/>
      <c r="V33" s="184">
        <f t="shared" si="18"/>
        <v>0</v>
      </c>
      <c r="W33" s="149">
        <f>'Step 4 - Forecast Budget'!P33</f>
        <v>0</v>
      </c>
      <c r="X33" s="129"/>
      <c r="Y33" s="184">
        <f t="shared" si="19"/>
        <v>0</v>
      </c>
      <c r="Z33" s="149">
        <f>'Step 4 - Forecast Budget'!Q33</f>
        <v>0</v>
      </c>
      <c r="AA33" s="133"/>
      <c r="AB33" s="185">
        <f t="shared" si="20"/>
        <v>0</v>
      </c>
      <c r="AC33" s="135">
        <f>'Step 4 - Forecast Budget'!R33</f>
        <v>0</v>
      </c>
      <c r="AD33" s="144"/>
      <c r="AE33" s="184">
        <f t="shared" si="21"/>
        <v>0</v>
      </c>
      <c r="AF33" s="149">
        <f>'Step 4 - Forecast Budget'!S33</f>
        <v>0</v>
      </c>
      <c r="AG33" s="129"/>
      <c r="AH33" s="184">
        <f t="shared" si="22"/>
        <v>0</v>
      </c>
      <c r="AI33" s="149">
        <f>'Step 4 - Forecast Budget'!T33</f>
        <v>0</v>
      </c>
      <c r="AJ33" s="129"/>
      <c r="AK33" s="184">
        <f t="shared" si="23"/>
        <v>0</v>
      </c>
      <c r="AL33" s="149">
        <f>'Step 4 - Forecast Budget'!U33</f>
        <v>0</v>
      </c>
      <c r="AM33" s="129"/>
      <c r="AN33" s="184">
        <f t="shared" si="24"/>
        <v>0</v>
      </c>
      <c r="AO33" s="149">
        <f>'Step 4 - Forecast Budget'!V33</f>
        <v>0</v>
      </c>
      <c r="AP33" s="129"/>
      <c r="AQ33" s="184">
        <f t="shared" si="25"/>
        <v>0</v>
      </c>
      <c r="AR33" s="149">
        <f>'Step 4 - Forecast Budget'!W33</f>
        <v>0</v>
      </c>
      <c r="AS33" s="129"/>
      <c r="AT33" s="184">
        <f t="shared" si="26"/>
        <v>0</v>
      </c>
      <c r="AU33" s="149">
        <f>'Step 4 - Forecast Budget'!X33</f>
        <v>0</v>
      </c>
      <c r="AV33" s="129"/>
      <c r="AW33" s="186">
        <f t="shared" si="27"/>
        <v>0</v>
      </c>
    </row>
    <row r="34" spans="1:49" ht="15" customHeight="1">
      <c r="A34" s="421" t="str">
        <f>'Step 4 - Forecast Budget'!A34</f>
        <v>R&amp;M (land, buildings, plant, machinery)</v>
      </c>
      <c r="B34" s="421"/>
      <c r="C34" s="421"/>
      <c r="D34" s="422"/>
      <c r="E34" s="422"/>
      <c r="F34" s="422"/>
      <c r="G34" s="422"/>
      <c r="H34" s="422"/>
      <c r="I34" s="422"/>
      <c r="J34" s="422"/>
      <c r="K34" s="177">
        <f>'Step 4 - Forecast Budget'!K34</f>
        <v>0</v>
      </c>
      <c r="L34" s="147">
        <f t="shared" si="14"/>
        <v>0</v>
      </c>
      <c r="M34" s="178">
        <f t="shared" si="15"/>
        <v>0</v>
      </c>
      <c r="N34" s="147">
        <f>'Step 4 - Forecast Budget'!M34</f>
        <v>0</v>
      </c>
      <c r="O34" s="126"/>
      <c r="P34" s="184">
        <f t="shared" si="16"/>
        <v>0</v>
      </c>
      <c r="Q34" s="149">
        <f>'Step 4 - Forecast Budget'!N34</f>
        <v>0</v>
      </c>
      <c r="R34" s="129"/>
      <c r="S34" s="184">
        <f t="shared" si="17"/>
        <v>0</v>
      </c>
      <c r="T34" s="149">
        <f>'Step 4 - Forecast Budget'!O34</f>
        <v>0</v>
      </c>
      <c r="U34" s="129"/>
      <c r="V34" s="184">
        <f t="shared" si="18"/>
        <v>0</v>
      </c>
      <c r="W34" s="149">
        <f>'Step 4 - Forecast Budget'!P34</f>
        <v>0</v>
      </c>
      <c r="X34" s="129"/>
      <c r="Y34" s="184">
        <f t="shared" si="19"/>
        <v>0</v>
      </c>
      <c r="Z34" s="149">
        <f>'Step 4 - Forecast Budget'!Q34</f>
        <v>0</v>
      </c>
      <c r="AA34" s="133"/>
      <c r="AB34" s="185">
        <f t="shared" si="20"/>
        <v>0</v>
      </c>
      <c r="AC34" s="135">
        <f>'Step 4 - Forecast Budget'!R34</f>
        <v>0</v>
      </c>
      <c r="AD34" s="144"/>
      <c r="AE34" s="184">
        <f t="shared" si="21"/>
        <v>0</v>
      </c>
      <c r="AF34" s="149">
        <f>'Step 4 - Forecast Budget'!S34</f>
        <v>0</v>
      </c>
      <c r="AG34" s="129"/>
      <c r="AH34" s="184">
        <f t="shared" si="22"/>
        <v>0</v>
      </c>
      <c r="AI34" s="149">
        <f>'Step 4 - Forecast Budget'!T34</f>
        <v>0</v>
      </c>
      <c r="AJ34" s="129"/>
      <c r="AK34" s="184">
        <f t="shared" si="23"/>
        <v>0</v>
      </c>
      <c r="AL34" s="149">
        <f>'Step 4 - Forecast Budget'!U34</f>
        <v>0</v>
      </c>
      <c r="AM34" s="129"/>
      <c r="AN34" s="184">
        <f t="shared" si="24"/>
        <v>0</v>
      </c>
      <c r="AO34" s="149">
        <f>'Step 4 - Forecast Budget'!V34</f>
        <v>0</v>
      </c>
      <c r="AP34" s="129"/>
      <c r="AQ34" s="184">
        <f t="shared" si="25"/>
        <v>0</v>
      </c>
      <c r="AR34" s="149">
        <f>'Step 4 - Forecast Budget'!W34</f>
        <v>0</v>
      </c>
      <c r="AS34" s="129"/>
      <c r="AT34" s="184">
        <f t="shared" si="26"/>
        <v>0</v>
      </c>
      <c r="AU34" s="149">
        <f>'Step 4 - Forecast Budget'!X34</f>
        <v>0</v>
      </c>
      <c r="AV34" s="129"/>
      <c r="AW34" s="186">
        <f t="shared" si="27"/>
        <v>0</v>
      </c>
    </row>
    <row r="35" spans="1:49" ht="15" customHeight="1">
      <c r="A35" s="421" t="str">
        <f>'Step 4 - Forecast Budget'!A35</f>
        <v>Freight and general farm expenses</v>
      </c>
      <c r="B35" s="421"/>
      <c r="C35" s="421"/>
      <c r="D35" s="422"/>
      <c r="E35" s="422"/>
      <c r="F35" s="422"/>
      <c r="G35" s="422"/>
      <c r="H35" s="422"/>
      <c r="I35" s="422"/>
      <c r="J35" s="422"/>
      <c r="K35" s="177">
        <f>'Step 4 - Forecast Budget'!K35</f>
        <v>0</v>
      </c>
      <c r="L35" s="147">
        <f t="shared" si="14"/>
        <v>0</v>
      </c>
      <c r="M35" s="178">
        <f t="shared" si="15"/>
        <v>0</v>
      </c>
      <c r="N35" s="147">
        <f>'Step 4 - Forecast Budget'!M35</f>
        <v>0</v>
      </c>
      <c r="O35" s="126"/>
      <c r="P35" s="184">
        <f t="shared" si="16"/>
        <v>0</v>
      </c>
      <c r="Q35" s="149">
        <f>'Step 4 - Forecast Budget'!N35</f>
        <v>0</v>
      </c>
      <c r="R35" s="129"/>
      <c r="S35" s="184">
        <f t="shared" si="17"/>
        <v>0</v>
      </c>
      <c r="T35" s="149">
        <f>'Step 4 - Forecast Budget'!O35</f>
        <v>0</v>
      </c>
      <c r="U35" s="129"/>
      <c r="V35" s="184">
        <f t="shared" si="18"/>
        <v>0</v>
      </c>
      <c r="W35" s="149">
        <f>'Step 4 - Forecast Budget'!P35</f>
        <v>0</v>
      </c>
      <c r="X35" s="129"/>
      <c r="Y35" s="184">
        <f t="shared" si="19"/>
        <v>0</v>
      </c>
      <c r="Z35" s="149">
        <f>'Step 4 - Forecast Budget'!Q35</f>
        <v>0</v>
      </c>
      <c r="AA35" s="133"/>
      <c r="AB35" s="185">
        <f t="shared" si="20"/>
        <v>0</v>
      </c>
      <c r="AC35" s="135">
        <f>'Step 4 - Forecast Budget'!R35</f>
        <v>0</v>
      </c>
      <c r="AD35" s="144"/>
      <c r="AE35" s="184">
        <f t="shared" si="21"/>
        <v>0</v>
      </c>
      <c r="AF35" s="149">
        <f>'Step 4 - Forecast Budget'!S35</f>
        <v>0</v>
      </c>
      <c r="AG35" s="129"/>
      <c r="AH35" s="184">
        <f t="shared" si="22"/>
        <v>0</v>
      </c>
      <c r="AI35" s="149">
        <f>'Step 4 - Forecast Budget'!T35</f>
        <v>0</v>
      </c>
      <c r="AJ35" s="129"/>
      <c r="AK35" s="184">
        <f t="shared" si="23"/>
        <v>0</v>
      </c>
      <c r="AL35" s="149">
        <f>'Step 4 - Forecast Budget'!U35</f>
        <v>0</v>
      </c>
      <c r="AM35" s="129"/>
      <c r="AN35" s="184">
        <f t="shared" si="24"/>
        <v>0</v>
      </c>
      <c r="AO35" s="149">
        <f>'Step 4 - Forecast Budget'!V35</f>
        <v>0</v>
      </c>
      <c r="AP35" s="129"/>
      <c r="AQ35" s="184">
        <f t="shared" si="25"/>
        <v>0</v>
      </c>
      <c r="AR35" s="149">
        <f>'Step 4 - Forecast Budget'!W35</f>
        <v>0</v>
      </c>
      <c r="AS35" s="129"/>
      <c r="AT35" s="184">
        <f t="shared" si="26"/>
        <v>0</v>
      </c>
      <c r="AU35" s="149">
        <f>'Step 4 - Forecast Budget'!X35</f>
        <v>0</v>
      </c>
      <c r="AV35" s="129"/>
      <c r="AW35" s="186">
        <f t="shared" si="27"/>
        <v>0</v>
      </c>
    </row>
    <row r="36" spans="1:49" ht="15" customHeight="1">
      <c r="A36" s="421" t="str">
        <f>'Step 4 - Forecast Budget'!A36</f>
        <v>Administration e.g. accountant, consultant, phone</v>
      </c>
      <c r="B36" s="421"/>
      <c r="C36" s="421"/>
      <c r="D36" s="422"/>
      <c r="E36" s="422"/>
      <c r="F36" s="422"/>
      <c r="G36" s="422"/>
      <c r="H36" s="422"/>
      <c r="I36" s="422"/>
      <c r="J36" s="422"/>
      <c r="K36" s="177">
        <f>'Step 4 - Forecast Budget'!K36</f>
        <v>0</v>
      </c>
      <c r="L36" s="147">
        <f t="shared" si="14"/>
        <v>0</v>
      </c>
      <c r="M36" s="178">
        <f t="shared" si="15"/>
        <v>0</v>
      </c>
      <c r="N36" s="147">
        <f>'Step 4 - Forecast Budget'!M36</f>
        <v>0</v>
      </c>
      <c r="O36" s="126"/>
      <c r="P36" s="184">
        <f t="shared" si="16"/>
        <v>0</v>
      </c>
      <c r="Q36" s="149">
        <f>'Step 4 - Forecast Budget'!N36</f>
        <v>0</v>
      </c>
      <c r="R36" s="129"/>
      <c r="S36" s="184">
        <f t="shared" si="17"/>
        <v>0</v>
      </c>
      <c r="T36" s="149">
        <f>'Step 4 - Forecast Budget'!O36</f>
        <v>0</v>
      </c>
      <c r="U36" s="129"/>
      <c r="V36" s="184">
        <f t="shared" si="18"/>
        <v>0</v>
      </c>
      <c r="W36" s="149">
        <f>'Step 4 - Forecast Budget'!P36</f>
        <v>0</v>
      </c>
      <c r="X36" s="129"/>
      <c r="Y36" s="184">
        <f t="shared" si="19"/>
        <v>0</v>
      </c>
      <c r="Z36" s="149">
        <f>'Step 4 - Forecast Budget'!Q36</f>
        <v>0</v>
      </c>
      <c r="AA36" s="133"/>
      <c r="AB36" s="185">
        <f t="shared" si="20"/>
        <v>0</v>
      </c>
      <c r="AC36" s="135">
        <f>'Step 4 - Forecast Budget'!R36</f>
        <v>0</v>
      </c>
      <c r="AD36" s="144"/>
      <c r="AE36" s="184">
        <f t="shared" si="21"/>
        <v>0</v>
      </c>
      <c r="AF36" s="149">
        <f>'Step 4 - Forecast Budget'!S36</f>
        <v>0</v>
      </c>
      <c r="AG36" s="129"/>
      <c r="AH36" s="184">
        <f t="shared" si="22"/>
        <v>0</v>
      </c>
      <c r="AI36" s="149">
        <f>'Step 4 - Forecast Budget'!T36</f>
        <v>0</v>
      </c>
      <c r="AJ36" s="129"/>
      <c r="AK36" s="184">
        <f t="shared" si="23"/>
        <v>0</v>
      </c>
      <c r="AL36" s="149">
        <f>'Step 4 - Forecast Budget'!U36</f>
        <v>0</v>
      </c>
      <c r="AM36" s="129"/>
      <c r="AN36" s="184">
        <f t="shared" si="24"/>
        <v>0</v>
      </c>
      <c r="AO36" s="149">
        <f>'Step 4 - Forecast Budget'!V36</f>
        <v>0</v>
      </c>
      <c r="AP36" s="129"/>
      <c r="AQ36" s="184">
        <f t="shared" si="25"/>
        <v>0</v>
      </c>
      <c r="AR36" s="149">
        <f>'Step 4 - Forecast Budget'!W36</f>
        <v>0</v>
      </c>
      <c r="AS36" s="129"/>
      <c r="AT36" s="184">
        <f t="shared" si="26"/>
        <v>0</v>
      </c>
      <c r="AU36" s="149">
        <f>'Step 4 - Forecast Budget'!X36</f>
        <v>0</v>
      </c>
      <c r="AV36" s="129"/>
      <c r="AW36" s="186">
        <f t="shared" si="27"/>
        <v>0</v>
      </c>
    </row>
    <row r="37" spans="1:49" ht="15" customHeight="1">
      <c r="A37" s="421" t="str">
        <f>'Step 4 - Forecast Budget'!A37</f>
        <v>Insurance</v>
      </c>
      <c r="B37" s="421"/>
      <c r="C37" s="421"/>
      <c r="D37" s="422"/>
      <c r="E37" s="422"/>
      <c r="F37" s="422"/>
      <c r="G37" s="422"/>
      <c r="H37" s="422"/>
      <c r="I37" s="422"/>
      <c r="J37" s="422"/>
      <c r="K37" s="177">
        <f>'Step 4 - Forecast Budget'!K37</f>
        <v>0</v>
      </c>
      <c r="L37" s="147">
        <f t="shared" si="14"/>
        <v>0</v>
      </c>
      <c r="M37" s="178">
        <f t="shared" si="15"/>
        <v>0</v>
      </c>
      <c r="N37" s="147">
        <f>'Step 4 - Forecast Budget'!M37</f>
        <v>0</v>
      </c>
      <c r="O37" s="126"/>
      <c r="P37" s="184">
        <f t="shared" si="16"/>
        <v>0</v>
      </c>
      <c r="Q37" s="149">
        <f>'Step 4 - Forecast Budget'!N37</f>
        <v>0</v>
      </c>
      <c r="R37" s="129"/>
      <c r="S37" s="184">
        <f t="shared" si="17"/>
        <v>0</v>
      </c>
      <c r="T37" s="149">
        <f>'Step 4 - Forecast Budget'!O37</f>
        <v>0</v>
      </c>
      <c r="U37" s="129"/>
      <c r="V37" s="184">
        <f t="shared" si="18"/>
        <v>0</v>
      </c>
      <c r="W37" s="149">
        <f>'Step 4 - Forecast Budget'!P37</f>
        <v>0</v>
      </c>
      <c r="X37" s="129"/>
      <c r="Y37" s="184">
        <f t="shared" si="19"/>
        <v>0</v>
      </c>
      <c r="Z37" s="149">
        <f>'Step 4 - Forecast Budget'!Q37</f>
        <v>0</v>
      </c>
      <c r="AA37" s="133"/>
      <c r="AB37" s="185">
        <f t="shared" si="20"/>
        <v>0</v>
      </c>
      <c r="AC37" s="135">
        <f>'Step 4 - Forecast Budget'!R37</f>
        <v>0</v>
      </c>
      <c r="AD37" s="144"/>
      <c r="AE37" s="184">
        <f t="shared" si="21"/>
        <v>0</v>
      </c>
      <c r="AF37" s="149">
        <f>'Step 4 - Forecast Budget'!S37</f>
        <v>0</v>
      </c>
      <c r="AG37" s="129"/>
      <c r="AH37" s="184">
        <f t="shared" si="22"/>
        <v>0</v>
      </c>
      <c r="AI37" s="149">
        <f>'Step 4 - Forecast Budget'!T37</f>
        <v>0</v>
      </c>
      <c r="AJ37" s="129"/>
      <c r="AK37" s="184">
        <f t="shared" si="23"/>
        <v>0</v>
      </c>
      <c r="AL37" s="149">
        <f>'Step 4 - Forecast Budget'!U37</f>
        <v>0</v>
      </c>
      <c r="AM37" s="129"/>
      <c r="AN37" s="184">
        <f t="shared" si="24"/>
        <v>0</v>
      </c>
      <c r="AO37" s="149">
        <f>'Step 4 - Forecast Budget'!V37</f>
        <v>0</v>
      </c>
      <c r="AP37" s="129"/>
      <c r="AQ37" s="184">
        <f t="shared" si="25"/>
        <v>0</v>
      </c>
      <c r="AR37" s="149">
        <f>'Step 4 - Forecast Budget'!W37</f>
        <v>0</v>
      </c>
      <c r="AS37" s="129"/>
      <c r="AT37" s="184">
        <f t="shared" si="26"/>
        <v>0</v>
      </c>
      <c r="AU37" s="149">
        <f>'Step 4 - Forecast Budget'!X37</f>
        <v>0</v>
      </c>
      <c r="AV37" s="129"/>
      <c r="AW37" s="186">
        <f t="shared" si="27"/>
        <v>0</v>
      </c>
    </row>
    <row r="38" spans="1:49" ht="15" customHeight="1">
      <c r="A38" s="421" t="str">
        <f>'Step 4 - Forecast Budget'!A38</f>
        <v>ACC</v>
      </c>
      <c r="B38" s="421"/>
      <c r="C38" s="421"/>
      <c r="D38" s="422"/>
      <c r="E38" s="422"/>
      <c r="F38" s="422"/>
      <c r="G38" s="422"/>
      <c r="H38" s="422"/>
      <c r="I38" s="422"/>
      <c r="J38" s="422"/>
      <c r="K38" s="177">
        <f>'Step 4 - Forecast Budget'!K38</f>
        <v>0</v>
      </c>
      <c r="L38" s="147">
        <f t="shared" si="14"/>
        <v>0</v>
      </c>
      <c r="M38" s="178">
        <f t="shared" si="15"/>
        <v>0</v>
      </c>
      <c r="N38" s="147">
        <f>'Step 4 - Forecast Budget'!M38</f>
        <v>0</v>
      </c>
      <c r="O38" s="126"/>
      <c r="P38" s="184">
        <f t="shared" si="16"/>
        <v>0</v>
      </c>
      <c r="Q38" s="149">
        <f>'Step 4 - Forecast Budget'!N38</f>
        <v>0</v>
      </c>
      <c r="R38" s="129"/>
      <c r="S38" s="184">
        <f t="shared" si="17"/>
        <v>0</v>
      </c>
      <c r="T38" s="149">
        <f>'Step 4 - Forecast Budget'!O38</f>
        <v>0</v>
      </c>
      <c r="U38" s="129"/>
      <c r="V38" s="184">
        <f t="shared" si="18"/>
        <v>0</v>
      </c>
      <c r="W38" s="149">
        <f>'Step 4 - Forecast Budget'!P38</f>
        <v>0</v>
      </c>
      <c r="X38" s="129"/>
      <c r="Y38" s="184">
        <f t="shared" si="19"/>
        <v>0</v>
      </c>
      <c r="Z38" s="149">
        <f>'Step 4 - Forecast Budget'!Q38</f>
        <v>0</v>
      </c>
      <c r="AA38" s="133"/>
      <c r="AB38" s="185">
        <f t="shared" si="20"/>
        <v>0</v>
      </c>
      <c r="AC38" s="135">
        <f>'Step 4 - Forecast Budget'!R38</f>
        <v>0</v>
      </c>
      <c r="AD38" s="144"/>
      <c r="AE38" s="184">
        <f t="shared" si="21"/>
        <v>0</v>
      </c>
      <c r="AF38" s="149">
        <f>'Step 4 - Forecast Budget'!S38</f>
        <v>0</v>
      </c>
      <c r="AG38" s="129"/>
      <c r="AH38" s="184">
        <f t="shared" si="22"/>
        <v>0</v>
      </c>
      <c r="AI38" s="149">
        <f>'Step 4 - Forecast Budget'!T38</f>
        <v>0</v>
      </c>
      <c r="AJ38" s="129"/>
      <c r="AK38" s="184">
        <f t="shared" si="23"/>
        <v>0</v>
      </c>
      <c r="AL38" s="149">
        <f>'Step 4 - Forecast Budget'!U38</f>
        <v>0</v>
      </c>
      <c r="AM38" s="129"/>
      <c r="AN38" s="184">
        <f t="shared" si="24"/>
        <v>0</v>
      </c>
      <c r="AO38" s="149">
        <f>'Step 4 - Forecast Budget'!V38</f>
        <v>0</v>
      </c>
      <c r="AP38" s="129"/>
      <c r="AQ38" s="184">
        <f t="shared" si="25"/>
        <v>0</v>
      </c>
      <c r="AR38" s="149">
        <f>'Step 4 - Forecast Budget'!W38</f>
        <v>0</v>
      </c>
      <c r="AS38" s="129"/>
      <c r="AT38" s="184">
        <f t="shared" si="26"/>
        <v>0</v>
      </c>
      <c r="AU38" s="149">
        <f>'Step 4 - Forecast Budget'!X38</f>
        <v>0</v>
      </c>
      <c r="AV38" s="129"/>
      <c r="AW38" s="186">
        <f t="shared" si="27"/>
        <v>0</v>
      </c>
    </row>
    <row r="39" spans="1:49" ht="15" customHeight="1">
      <c r="A39" s="421" t="str">
        <f>'Step 4 - Forecast Budget'!A39</f>
        <v>Rates</v>
      </c>
      <c r="B39" s="421"/>
      <c r="C39" s="421"/>
      <c r="D39" s="422"/>
      <c r="E39" s="422"/>
      <c r="F39" s="422"/>
      <c r="G39" s="422"/>
      <c r="H39" s="422"/>
      <c r="I39" s="422"/>
      <c r="J39" s="422"/>
      <c r="K39" s="177">
        <f>'Step 4 - Forecast Budget'!K39</f>
        <v>0</v>
      </c>
      <c r="L39" s="147">
        <f t="shared" si="14"/>
        <v>0</v>
      </c>
      <c r="M39" s="178">
        <f t="shared" si="15"/>
        <v>0</v>
      </c>
      <c r="N39" s="147">
        <f>'Step 4 - Forecast Budget'!M39</f>
        <v>0</v>
      </c>
      <c r="O39" s="126"/>
      <c r="P39" s="184">
        <f t="shared" si="16"/>
        <v>0</v>
      </c>
      <c r="Q39" s="149">
        <f>'Step 4 - Forecast Budget'!N39</f>
        <v>0</v>
      </c>
      <c r="R39" s="129"/>
      <c r="S39" s="184">
        <f t="shared" si="17"/>
        <v>0</v>
      </c>
      <c r="T39" s="149">
        <f>'Step 4 - Forecast Budget'!O39</f>
        <v>0</v>
      </c>
      <c r="U39" s="129"/>
      <c r="V39" s="184">
        <f t="shared" si="18"/>
        <v>0</v>
      </c>
      <c r="W39" s="149">
        <f>'Step 4 - Forecast Budget'!P39</f>
        <v>0</v>
      </c>
      <c r="X39" s="129"/>
      <c r="Y39" s="184">
        <f t="shared" si="19"/>
        <v>0</v>
      </c>
      <c r="Z39" s="149">
        <f>'Step 4 - Forecast Budget'!Q39</f>
        <v>0</v>
      </c>
      <c r="AA39" s="133"/>
      <c r="AB39" s="185">
        <f t="shared" si="20"/>
        <v>0</v>
      </c>
      <c r="AC39" s="135">
        <f>'Step 4 - Forecast Budget'!R39</f>
        <v>0</v>
      </c>
      <c r="AD39" s="144"/>
      <c r="AE39" s="184">
        <f t="shared" si="21"/>
        <v>0</v>
      </c>
      <c r="AF39" s="149">
        <f>'Step 4 - Forecast Budget'!S39</f>
        <v>0</v>
      </c>
      <c r="AG39" s="129"/>
      <c r="AH39" s="184">
        <f t="shared" si="22"/>
        <v>0</v>
      </c>
      <c r="AI39" s="149">
        <f>'Step 4 - Forecast Budget'!T39</f>
        <v>0</v>
      </c>
      <c r="AJ39" s="129"/>
      <c r="AK39" s="184">
        <f t="shared" si="23"/>
        <v>0</v>
      </c>
      <c r="AL39" s="149">
        <f>'Step 4 - Forecast Budget'!U39</f>
        <v>0</v>
      </c>
      <c r="AM39" s="129"/>
      <c r="AN39" s="184">
        <f t="shared" si="24"/>
        <v>0</v>
      </c>
      <c r="AO39" s="149">
        <f>'Step 4 - Forecast Budget'!V39</f>
        <v>0</v>
      </c>
      <c r="AP39" s="129"/>
      <c r="AQ39" s="184">
        <f t="shared" si="25"/>
        <v>0</v>
      </c>
      <c r="AR39" s="149">
        <f>'Step 4 - Forecast Budget'!W39</f>
        <v>0</v>
      </c>
      <c r="AS39" s="129"/>
      <c r="AT39" s="184">
        <f t="shared" si="26"/>
        <v>0</v>
      </c>
      <c r="AU39" s="149">
        <f>'Step 4 - Forecast Budget'!X39</f>
        <v>0</v>
      </c>
      <c r="AV39" s="129"/>
      <c r="AW39" s="186">
        <f t="shared" si="27"/>
        <v>0</v>
      </c>
    </row>
    <row r="40" spans="1:49" ht="15" customHeight="1">
      <c r="A40" s="435" t="s">
        <v>41</v>
      </c>
      <c r="B40" s="435"/>
      <c r="C40" s="435"/>
      <c r="D40" s="435"/>
      <c r="E40" s="435"/>
      <c r="F40" s="435"/>
      <c r="G40" s="435"/>
      <c r="H40" s="435"/>
      <c r="I40" s="435"/>
      <c r="J40" s="435"/>
      <c r="K40" s="136">
        <f>'Step 4 - Forecast Budget'!K40</f>
        <v>0</v>
      </c>
      <c r="L40" s="145">
        <f>SUM(L19:L39)</f>
        <v>0</v>
      </c>
      <c r="M40" s="180">
        <f t="shared" si="15"/>
        <v>0</v>
      </c>
      <c r="N40" s="179">
        <f>'Step 4 - Forecast Budget'!M40</f>
        <v>0</v>
      </c>
      <c r="O40" s="145">
        <f>SUM(O19:O39)</f>
        <v>0</v>
      </c>
      <c r="P40" s="187">
        <f t="shared" si="16"/>
        <v>0</v>
      </c>
      <c r="Q40" s="181">
        <f>'Step 4 - Forecast Budget'!N40</f>
        <v>0</v>
      </c>
      <c r="R40" s="145">
        <f>SUM(R19:R39)</f>
        <v>0</v>
      </c>
      <c r="S40" s="187">
        <f t="shared" si="17"/>
        <v>0</v>
      </c>
      <c r="T40" s="181">
        <f>'Step 4 - Forecast Budget'!O40</f>
        <v>0</v>
      </c>
      <c r="U40" s="145">
        <f>SUM(U19:U39)</f>
        <v>0</v>
      </c>
      <c r="V40" s="187">
        <f t="shared" si="18"/>
        <v>0</v>
      </c>
      <c r="W40" s="181">
        <f>'Step 4 - Forecast Budget'!P40</f>
        <v>0</v>
      </c>
      <c r="X40" s="145">
        <f>SUM(X19:X39)</f>
        <v>0</v>
      </c>
      <c r="Y40" s="187">
        <f t="shared" si="19"/>
        <v>0</v>
      </c>
      <c r="Z40" s="181">
        <f>'Step 4 - Forecast Budget'!Q40</f>
        <v>0</v>
      </c>
      <c r="AA40" s="145">
        <f>SUM(AA19:AA39)</f>
        <v>0</v>
      </c>
      <c r="AB40" s="188">
        <f t="shared" si="20"/>
        <v>0</v>
      </c>
      <c r="AC40" s="181">
        <f>'Step 4 - Forecast Budget'!R40</f>
        <v>0</v>
      </c>
      <c r="AD40" s="189">
        <f>SUM(AD19:AD39)</f>
        <v>0</v>
      </c>
      <c r="AE40" s="187">
        <f t="shared" si="21"/>
        <v>0</v>
      </c>
      <c r="AF40" s="181">
        <f>'Step 4 - Forecast Budget'!S40</f>
        <v>0</v>
      </c>
      <c r="AG40" s="145">
        <f>SUM(AG19:AG39)</f>
        <v>0</v>
      </c>
      <c r="AH40" s="187">
        <f t="shared" si="22"/>
        <v>0</v>
      </c>
      <c r="AI40" s="181">
        <f>'Step 4 - Forecast Budget'!T40</f>
        <v>0</v>
      </c>
      <c r="AJ40" s="145">
        <f>SUM(AJ19:AJ39)</f>
        <v>0</v>
      </c>
      <c r="AK40" s="187">
        <f t="shared" si="23"/>
        <v>0</v>
      </c>
      <c r="AL40" s="181">
        <f>'Step 4 - Forecast Budget'!U40</f>
        <v>0</v>
      </c>
      <c r="AM40" s="145">
        <f>SUM(AM19:AM39)</f>
        <v>0</v>
      </c>
      <c r="AN40" s="187">
        <f t="shared" si="24"/>
        <v>0</v>
      </c>
      <c r="AO40" s="181">
        <f>'Step 4 - Forecast Budget'!V40</f>
        <v>0</v>
      </c>
      <c r="AP40" s="145">
        <f>SUM(AP19:AP39)</f>
        <v>0</v>
      </c>
      <c r="AQ40" s="187">
        <f t="shared" si="25"/>
        <v>0</v>
      </c>
      <c r="AR40" s="181">
        <f>'Step 4 - Forecast Budget'!W40</f>
        <v>0</v>
      </c>
      <c r="AS40" s="145">
        <f>SUM(AS19:AS39)</f>
        <v>0</v>
      </c>
      <c r="AT40" s="187">
        <f t="shared" si="26"/>
        <v>0</v>
      </c>
      <c r="AU40" s="181">
        <f>'Step 4 - Forecast Budget'!X40</f>
        <v>0</v>
      </c>
      <c r="AV40" s="145">
        <f>SUM(AV19:AV39)</f>
        <v>0</v>
      </c>
      <c r="AW40" s="190">
        <f t="shared" si="27"/>
        <v>0</v>
      </c>
    </row>
    <row r="41" spans="1:49" ht="15" customHeight="1">
      <c r="A41" s="421" t="str">
        <f>'Step 4 - Forecast Budget'!A41</f>
        <v>Other expenses e.g. non-dairy expenses, off-farm expenses</v>
      </c>
      <c r="B41" s="421"/>
      <c r="C41" s="421"/>
      <c r="D41" s="422"/>
      <c r="E41" s="422"/>
      <c r="F41" s="422"/>
      <c r="G41" s="422"/>
      <c r="H41" s="422"/>
      <c r="I41" s="422"/>
      <c r="J41" s="422"/>
      <c r="K41" s="177">
        <f>'Step 4 - Forecast Budget'!K41</f>
        <v>0</v>
      </c>
      <c r="L41" s="147">
        <f>SUM(O41+R41+U41+X41+AA41+AD41+AG41+AJ41+AM41+AP41+AS41+AV41)</f>
        <v>0</v>
      </c>
      <c r="M41" s="178">
        <f t="shared" si="15"/>
        <v>0</v>
      </c>
      <c r="N41" s="147">
        <f>'Step 4 - Forecast Budget'!M41</f>
        <v>0</v>
      </c>
      <c r="O41" s="126"/>
      <c r="P41" s="184">
        <f t="shared" si="16"/>
        <v>0</v>
      </c>
      <c r="Q41" s="149">
        <f>'Step 4 - Forecast Budget'!N41</f>
        <v>0</v>
      </c>
      <c r="R41" s="129"/>
      <c r="S41" s="184">
        <f t="shared" si="17"/>
        <v>0</v>
      </c>
      <c r="T41" s="149">
        <f>'Step 4 - Forecast Budget'!O41</f>
        <v>0</v>
      </c>
      <c r="U41" s="129"/>
      <c r="V41" s="184">
        <f t="shared" si="18"/>
        <v>0</v>
      </c>
      <c r="W41" s="149">
        <f>'Step 4 - Forecast Budget'!P41</f>
        <v>0</v>
      </c>
      <c r="X41" s="129"/>
      <c r="Y41" s="184">
        <f t="shared" si="19"/>
        <v>0</v>
      </c>
      <c r="Z41" s="149">
        <f>'Step 4 - Forecast Budget'!Q41</f>
        <v>0</v>
      </c>
      <c r="AA41" s="126"/>
      <c r="AB41" s="185">
        <f t="shared" si="20"/>
        <v>0</v>
      </c>
      <c r="AC41" s="135">
        <f>'Step 4 - Forecast Budget'!R41</f>
        <v>0</v>
      </c>
      <c r="AD41" s="144"/>
      <c r="AE41" s="184">
        <f t="shared" si="21"/>
        <v>0</v>
      </c>
      <c r="AF41" s="149">
        <f>'Step 4 - Forecast Budget'!S41</f>
        <v>0</v>
      </c>
      <c r="AG41" s="129"/>
      <c r="AH41" s="184">
        <f t="shared" si="22"/>
        <v>0</v>
      </c>
      <c r="AI41" s="149">
        <f>'Step 4 - Forecast Budget'!T41</f>
        <v>0</v>
      </c>
      <c r="AJ41" s="129"/>
      <c r="AK41" s="184">
        <f t="shared" si="23"/>
        <v>0</v>
      </c>
      <c r="AL41" s="149">
        <f>'Step 4 - Forecast Budget'!U41</f>
        <v>0</v>
      </c>
      <c r="AM41" s="129"/>
      <c r="AN41" s="184">
        <f t="shared" si="24"/>
        <v>0</v>
      </c>
      <c r="AO41" s="149">
        <f>'Step 4 - Forecast Budget'!V41</f>
        <v>0</v>
      </c>
      <c r="AP41" s="129"/>
      <c r="AQ41" s="184">
        <f t="shared" si="25"/>
        <v>0</v>
      </c>
      <c r="AR41" s="149">
        <f>'Step 4 - Forecast Budget'!W41</f>
        <v>0</v>
      </c>
      <c r="AS41" s="129"/>
      <c r="AT41" s="184">
        <f t="shared" si="26"/>
        <v>0</v>
      </c>
      <c r="AU41" s="149">
        <f>'Step 4 - Forecast Budget'!X41</f>
        <v>0</v>
      </c>
      <c r="AV41" s="129"/>
      <c r="AW41" s="186">
        <f t="shared" si="27"/>
        <v>0</v>
      </c>
    </row>
    <row r="42" spans="1:49" ht="15" customHeight="1">
      <c r="A42" s="421" t="str">
        <f>'Step 4 - Forecast Budget'!A42</f>
        <v>Rent e.g. milking, land lease (excludes run-off), cow lease</v>
      </c>
      <c r="B42" s="421"/>
      <c r="C42" s="421"/>
      <c r="D42" s="422"/>
      <c r="E42" s="422"/>
      <c r="F42" s="422"/>
      <c r="G42" s="422"/>
      <c r="H42" s="422"/>
      <c r="I42" s="422"/>
      <c r="J42" s="422"/>
      <c r="K42" s="177">
        <f>'Step 4 - Forecast Budget'!K42</f>
        <v>0</v>
      </c>
      <c r="L42" s="147">
        <f aca="true" t="shared" si="28" ref="L42:L51">SUM(O42+R42+U42+X42+AA42+AD42+AG42+AJ42+AM42+AP42+AS42+AV42)</f>
        <v>0</v>
      </c>
      <c r="M42" s="178">
        <f t="shared" si="15"/>
        <v>0</v>
      </c>
      <c r="N42" s="147">
        <f>'Step 4 - Forecast Budget'!M42</f>
        <v>0</v>
      </c>
      <c r="O42" s="126"/>
      <c r="P42" s="184">
        <f t="shared" si="16"/>
        <v>0</v>
      </c>
      <c r="Q42" s="149">
        <f>'Step 4 - Forecast Budget'!N42</f>
        <v>0</v>
      </c>
      <c r="R42" s="129"/>
      <c r="S42" s="184">
        <f t="shared" si="17"/>
        <v>0</v>
      </c>
      <c r="T42" s="149">
        <f>'Step 4 - Forecast Budget'!O42</f>
        <v>0</v>
      </c>
      <c r="U42" s="129"/>
      <c r="V42" s="184">
        <f t="shared" si="18"/>
        <v>0</v>
      </c>
      <c r="W42" s="149">
        <f>'Step 4 - Forecast Budget'!P42</f>
        <v>0</v>
      </c>
      <c r="X42" s="129"/>
      <c r="Y42" s="184">
        <f t="shared" si="19"/>
        <v>0</v>
      </c>
      <c r="Z42" s="149">
        <f>'Step 4 - Forecast Budget'!Q42</f>
        <v>0</v>
      </c>
      <c r="AA42" s="126"/>
      <c r="AB42" s="185">
        <f t="shared" si="20"/>
        <v>0</v>
      </c>
      <c r="AC42" s="135">
        <f>'Step 4 - Forecast Budget'!R42</f>
        <v>0</v>
      </c>
      <c r="AD42" s="144"/>
      <c r="AE42" s="184">
        <f t="shared" si="21"/>
        <v>0</v>
      </c>
      <c r="AF42" s="149">
        <f>'Step 4 - Forecast Budget'!S42</f>
        <v>0</v>
      </c>
      <c r="AG42" s="129"/>
      <c r="AH42" s="184">
        <f t="shared" si="22"/>
        <v>0</v>
      </c>
      <c r="AI42" s="149">
        <f>'Step 4 - Forecast Budget'!T42</f>
        <v>0</v>
      </c>
      <c r="AJ42" s="129"/>
      <c r="AK42" s="184">
        <f t="shared" si="23"/>
        <v>0</v>
      </c>
      <c r="AL42" s="149">
        <f>'Step 4 - Forecast Budget'!U42</f>
        <v>0</v>
      </c>
      <c r="AM42" s="129"/>
      <c r="AN42" s="184">
        <f t="shared" si="24"/>
        <v>0</v>
      </c>
      <c r="AO42" s="149">
        <f>'Step 4 - Forecast Budget'!V42</f>
        <v>0</v>
      </c>
      <c r="AP42" s="129"/>
      <c r="AQ42" s="184">
        <f t="shared" si="25"/>
        <v>0</v>
      </c>
      <c r="AR42" s="149">
        <f>'Step 4 - Forecast Budget'!W42</f>
        <v>0</v>
      </c>
      <c r="AS42" s="129"/>
      <c r="AT42" s="184">
        <f t="shared" si="26"/>
        <v>0</v>
      </c>
      <c r="AU42" s="149">
        <f>'Step 4 - Forecast Budget'!X42</f>
        <v>0</v>
      </c>
      <c r="AV42" s="129"/>
      <c r="AW42" s="186">
        <f t="shared" si="27"/>
        <v>0</v>
      </c>
    </row>
    <row r="43" spans="1:49" ht="15" customHeight="1">
      <c r="A43" s="421" t="str">
        <f>'Step 4 - Forecast Budget'!A43</f>
        <v>Overdraft Interest</v>
      </c>
      <c r="B43" s="421"/>
      <c r="C43" s="421"/>
      <c r="D43" s="422"/>
      <c r="E43" s="422"/>
      <c r="F43" s="422"/>
      <c r="G43" s="422"/>
      <c r="H43" s="422"/>
      <c r="I43" s="422"/>
      <c r="J43" s="422"/>
      <c r="K43" s="177">
        <f>'Step 4 - Forecast Budget'!K43</f>
        <v>0</v>
      </c>
      <c r="L43" s="147">
        <f t="shared" si="28"/>
        <v>0</v>
      </c>
      <c r="M43" s="178">
        <f t="shared" si="15"/>
        <v>0</v>
      </c>
      <c r="N43" s="147">
        <f>'Step 4 - Forecast Budget'!M43</f>
        <v>0</v>
      </c>
      <c r="O43" s="126"/>
      <c r="P43" s="184">
        <f t="shared" si="16"/>
        <v>0</v>
      </c>
      <c r="Q43" s="149">
        <f>'Step 4 - Forecast Budget'!N43</f>
        <v>0</v>
      </c>
      <c r="R43" s="129"/>
      <c r="S43" s="184">
        <f t="shared" si="17"/>
        <v>0</v>
      </c>
      <c r="T43" s="149">
        <f>'Step 4 - Forecast Budget'!O43</f>
        <v>0</v>
      </c>
      <c r="U43" s="129"/>
      <c r="V43" s="184">
        <f t="shared" si="18"/>
        <v>0</v>
      </c>
      <c r="W43" s="149">
        <f>'Step 4 - Forecast Budget'!P43</f>
        <v>0</v>
      </c>
      <c r="X43" s="129"/>
      <c r="Y43" s="184">
        <f t="shared" si="19"/>
        <v>0</v>
      </c>
      <c r="Z43" s="149">
        <f>'Step 4 - Forecast Budget'!Q43</f>
        <v>0</v>
      </c>
      <c r="AA43" s="126"/>
      <c r="AB43" s="185">
        <f t="shared" si="20"/>
        <v>0</v>
      </c>
      <c r="AC43" s="135">
        <f>'Step 4 - Forecast Budget'!R43</f>
        <v>0</v>
      </c>
      <c r="AD43" s="144"/>
      <c r="AE43" s="184">
        <f t="shared" si="21"/>
        <v>0</v>
      </c>
      <c r="AF43" s="149">
        <f>'Step 4 - Forecast Budget'!S43</f>
        <v>0</v>
      </c>
      <c r="AG43" s="129"/>
      <c r="AH43" s="184">
        <f t="shared" si="22"/>
        <v>0</v>
      </c>
      <c r="AI43" s="149">
        <f>'Step 4 - Forecast Budget'!T43</f>
        <v>0</v>
      </c>
      <c r="AJ43" s="129"/>
      <c r="AK43" s="184">
        <f t="shared" si="23"/>
        <v>0</v>
      </c>
      <c r="AL43" s="149">
        <f>'Step 4 - Forecast Budget'!U43</f>
        <v>0</v>
      </c>
      <c r="AM43" s="129"/>
      <c r="AN43" s="184">
        <f t="shared" si="24"/>
        <v>0</v>
      </c>
      <c r="AO43" s="149">
        <f>'Step 4 - Forecast Budget'!V43</f>
        <v>0</v>
      </c>
      <c r="AP43" s="129"/>
      <c r="AQ43" s="184">
        <f t="shared" si="25"/>
        <v>0</v>
      </c>
      <c r="AR43" s="149">
        <f>'Step 4 - Forecast Budget'!W43</f>
        <v>0</v>
      </c>
      <c r="AS43" s="129"/>
      <c r="AT43" s="184">
        <f t="shared" si="26"/>
        <v>0</v>
      </c>
      <c r="AU43" s="149">
        <f>'Step 4 - Forecast Budget'!X43</f>
        <v>0</v>
      </c>
      <c r="AV43" s="129"/>
      <c r="AW43" s="186">
        <f t="shared" si="27"/>
        <v>0</v>
      </c>
    </row>
    <row r="44" spans="1:49" ht="15" customHeight="1">
      <c r="A44" s="421" t="str">
        <f>'Step 4 - Forecast Budget'!A44</f>
        <v>Term Interest (mortgage)</v>
      </c>
      <c r="B44" s="421"/>
      <c r="C44" s="421"/>
      <c r="D44" s="422"/>
      <c r="E44" s="422"/>
      <c r="F44" s="422"/>
      <c r="G44" s="422"/>
      <c r="H44" s="422"/>
      <c r="I44" s="422"/>
      <c r="J44" s="422"/>
      <c r="K44" s="177">
        <f>'Step 4 - Forecast Budget'!K44</f>
        <v>0</v>
      </c>
      <c r="L44" s="147">
        <f t="shared" si="28"/>
        <v>0</v>
      </c>
      <c r="M44" s="178">
        <f t="shared" si="15"/>
        <v>0</v>
      </c>
      <c r="N44" s="147">
        <f>'Step 4 - Forecast Budget'!M44</f>
        <v>0</v>
      </c>
      <c r="O44" s="126"/>
      <c r="P44" s="184">
        <f t="shared" si="16"/>
        <v>0</v>
      </c>
      <c r="Q44" s="149">
        <f>'Step 4 - Forecast Budget'!N44</f>
        <v>0</v>
      </c>
      <c r="R44" s="129"/>
      <c r="S44" s="184">
        <f t="shared" si="17"/>
        <v>0</v>
      </c>
      <c r="T44" s="149">
        <f>'Step 4 - Forecast Budget'!O44</f>
        <v>0</v>
      </c>
      <c r="U44" s="129"/>
      <c r="V44" s="184">
        <f t="shared" si="18"/>
        <v>0</v>
      </c>
      <c r="W44" s="149">
        <f>'Step 4 - Forecast Budget'!P44</f>
        <v>0</v>
      </c>
      <c r="X44" s="129"/>
      <c r="Y44" s="184">
        <f t="shared" si="19"/>
        <v>0</v>
      </c>
      <c r="Z44" s="149">
        <f>'Step 4 - Forecast Budget'!Q44</f>
        <v>0</v>
      </c>
      <c r="AA44" s="126"/>
      <c r="AB44" s="185">
        <f t="shared" si="20"/>
        <v>0</v>
      </c>
      <c r="AC44" s="135">
        <f>'Step 4 - Forecast Budget'!R44</f>
        <v>0</v>
      </c>
      <c r="AD44" s="144"/>
      <c r="AE44" s="184">
        <f t="shared" si="21"/>
        <v>0</v>
      </c>
      <c r="AF44" s="149">
        <f>'Step 4 - Forecast Budget'!S44</f>
        <v>0</v>
      </c>
      <c r="AG44" s="129"/>
      <c r="AH44" s="184">
        <f t="shared" si="22"/>
        <v>0</v>
      </c>
      <c r="AI44" s="149">
        <f>'Step 4 - Forecast Budget'!T44</f>
        <v>0</v>
      </c>
      <c r="AJ44" s="129"/>
      <c r="AK44" s="184">
        <f t="shared" si="23"/>
        <v>0</v>
      </c>
      <c r="AL44" s="149">
        <f>'Step 4 - Forecast Budget'!U44</f>
        <v>0</v>
      </c>
      <c r="AM44" s="129"/>
      <c r="AN44" s="184">
        <f t="shared" si="24"/>
        <v>0</v>
      </c>
      <c r="AO44" s="149">
        <f>'Step 4 - Forecast Budget'!V44</f>
        <v>0</v>
      </c>
      <c r="AP44" s="129"/>
      <c r="AQ44" s="184">
        <f t="shared" si="25"/>
        <v>0</v>
      </c>
      <c r="AR44" s="149">
        <f>'Step 4 - Forecast Budget'!W44</f>
        <v>0</v>
      </c>
      <c r="AS44" s="129"/>
      <c r="AT44" s="184">
        <f t="shared" si="26"/>
        <v>0</v>
      </c>
      <c r="AU44" s="149">
        <f>'Step 4 - Forecast Budget'!X44</f>
        <v>0</v>
      </c>
      <c r="AV44" s="129"/>
      <c r="AW44" s="186">
        <f t="shared" si="27"/>
        <v>0</v>
      </c>
    </row>
    <row r="45" spans="1:49" ht="15" customHeight="1">
      <c r="A45" s="421" t="str">
        <f>'Step 4 - Forecast Budget'!A45</f>
        <v>Principal Repayments</v>
      </c>
      <c r="B45" s="421"/>
      <c r="C45" s="421"/>
      <c r="D45" s="422"/>
      <c r="E45" s="422"/>
      <c r="F45" s="422"/>
      <c r="G45" s="422"/>
      <c r="H45" s="422"/>
      <c r="I45" s="422"/>
      <c r="J45" s="422"/>
      <c r="K45" s="177">
        <f>'Step 4 - Forecast Budget'!K45</f>
        <v>0</v>
      </c>
      <c r="L45" s="147">
        <f t="shared" si="28"/>
        <v>0</v>
      </c>
      <c r="M45" s="178">
        <f t="shared" si="15"/>
        <v>0</v>
      </c>
      <c r="N45" s="147">
        <f>'Step 4 - Forecast Budget'!M45</f>
        <v>0</v>
      </c>
      <c r="O45" s="126"/>
      <c r="P45" s="184">
        <f t="shared" si="16"/>
        <v>0</v>
      </c>
      <c r="Q45" s="149">
        <f>'Step 4 - Forecast Budget'!N45</f>
        <v>0</v>
      </c>
      <c r="R45" s="129"/>
      <c r="S45" s="184">
        <f t="shared" si="17"/>
        <v>0</v>
      </c>
      <c r="T45" s="149">
        <f>'Step 4 - Forecast Budget'!O45</f>
        <v>0</v>
      </c>
      <c r="U45" s="129"/>
      <c r="V45" s="184">
        <f t="shared" si="18"/>
        <v>0</v>
      </c>
      <c r="W45" s="149">
        <f>'Step 4 - Forecast Budget'!P45</f>
        <v>0</v>
      </c>
      <c r="X45" s="129"/>
      <c r="Y45" s="184">
        <f t="shared" si="19"/>
        <v>0</v>
      </c>
      <c r="Z45" s="149">
        <f>'Step 4 - Forecast Budget'!Q45</f>
        <v>0</v>
      </c>
      <c r="AA45" s="126"/>
      <c r="AB45" s="185">
        <f t="shared" si="20"/>
        <v>0</v>
      </c>
      <c r="AC45" s="135">
        <f>'Step 4 - Forecast Budget'!R45</f>
        <v>0</v>
      </c>
      <c r="AD45" s="144"/>
      <c r="AE45" s="184">
        <f t="shared" si="21"/>
        <v>0</v>
      </c>
      <c r="AF45" s="149">
        <f>'Step 4 - Forecast Budget'!S45</f>
        <v>0</v>
      </c>
      <c r="AG45" s="129"/>
      <c r="AH45" s="184">
        <f t="shared" si="22"/>
        <v>0</v>
      </c>
      <c r="AI45" s="149">
        <f>'Step 4 - Forecast Budget'!T45</f>
        <v>0</v>
      </c>
      <c r="AJ45" s="129"/>
      <c r="AK45" s="184">
        <f t="shared" si="23"/>
        <v>0</v>
      </c>
      <c r="AL45" s="149">
        <f>'Step 4 - Forecast Budget'!U45</f>
        <v>0</v>
      </c>
      <c r="AM45" s="129"/>
      <c r="AN45" s="184">
        <f t="shared" si="24"/>
        <v>0</v>
      </c>
      <c r="AO45" s="149">
        <f>'Step 4 - Forecast Budget'!V45</f>
        <v>0</v>
      </c>
      <c r="AP45" s="129"/>
      <c r="AQ45" s="184">
        <f t="shared" si="25"/>
        <v>0</v>
      </c>
      <c r="AR45" s="149">
        <f>'Step 4 - Forecast Budget'!W45</f>
        <v>0</v>
      </c>
      <c r="AS45" s="129"/>
      <c r="AT45" s="184">
        <f t="shared" si="26"/>
        <v>0</v>
      </c>
      <c r="AU45" s="149">
        <f>'Step 4 - Forecast Budget'!X45</f>
        <v>0</v>
      </c>
      <c r="AV45" s="129"/>
      <c r="AW45" s="186">
        <f t="shared" si="27"/>
        <v>0</v>
      </c>
    </row>
    <row r="46" spans="1:49" ht="15" customHeight="1">
      <c r="A46" s="421" t="str">
        <f>'Step 4 - Forecast Budget'!A46</f>
        <v>Tax  * Ask accountant or see estimate formula below</v>
      </c>
      <c r="B46" s="421"/>
      <c r="C46" s="421"/>
      <c r="D46" s="422"/>
      <c r="E46" s="422"/>
      <c r="F46" s="422"/>
      <c r="G46" s="422"/>
      <c r="H46" s="422"/>
      <c r="I46" s="422"/>
      <c r="J46" s="422"/>
      <c r="K46" s="177">
        <f>'Step 4 - Forecast Budget'!K46</f>
        <v>0</v>
      </c>
      <c r="L46" s="147">
        <f t="shared" si="28"/>
        <v>0</v>
      </c>
      <c r="M46" s="178">
        <f t="shared" si="15"/>
        <v>0</v>
      </c>
      <c r="N46" s="147">
        <f>'Step 4 - Forecast Budget'!M46</f>
        <v>0</v>
      </c>
      <c r="O46" s="126"/>
      <c r="P46" s="184">
        <f t="shared" si="16"/>
        <v>0</v>
      </c>
      <c r="Q46" s="149">
        <f>'Step 4 - Forecast Budget'!N46</f>
        <v>0</v>
      </c>
      <c r="R46" s="129"/>
      <c r="S46" s="184">
        <f t="shared" si="17"/>
        <v>0</v>
      </c>
      <c r="T46" s="149">
        <f>'Step 4 - Forecast Budget'!O46</f>
        <v>0</v>
      </c>
      <c r="U46" s="129"/>
      <c r="V46" s="184">
        <f t="shared" si="18"/>
        <v>0</v>
      </c>
      <c r="W46" s="149">
        <f>'Step 4 - Forecast Budget'!P46</f>
        <v>0</v>
      </c>
      <c r="X46" s="129"/>
      <c r="Y46" s="184">
        <f t="shared" si="19"/>
        <v>0</v>
      </c>
      <c r="Z46" s="149">
        <f>'Step 4 - Forecast Budget'!Q46</f>
        <v>0</v>
      </c>
      <c r="AA46" s="126"/>
      <c r="AB46" s="185">
        <f t="shared" si="20"/>
        <v>0</v>
      </c>
      <c r="AC46" s="135">
        <f>'Step 4 - Forecast Budget'!R46</f>
        <v>0</v>
      </c>
      <c r="AD46" s="144"/>
      <c r="AE46" s="184">
        <f t="shared" si="21"/>
        <v>0</v>
      </c>
      <c r="AF46" s="149">
        <f>'Step 4 - Forecast Budget'!S46</f>
        <v>0</v>
      </c>
      <c r="AG46" s="129"/>
      <c r="AH46" s="184">
        <f t="shared" si="22"/>
        <v>0</v>
      </c>
      <c r="AI46" s="149">
        <f>'Step 4 - Forecast Budget'!T46</f>
        <v>0</v>
      </c>
      <c r="AJ46" s="129"/>
      <c r="AK46" s="184">
        <f t="shared" si="23"/>
        <v>0</v>
      </c>
      <c r="AL46" s="149">
        <f>'Step 4 - Forecast Budget'!U46</f>
        <v>0</v>
      </c>
      <c r="AM46" s="129"/>
      <c r="AN46" s="184">
        <f t="shared" si="24"/>
        <v>0</v>
      </c>
      <c r="AO46" s="149">
        <f>'Step 4 - Forecast Budget'!V46</f>
        <v>0</v>
      </c>
      <c r="AP46" s="129"/>
      <c r="AQ46" s="184">
        <f t="shared" si="25"/>
        <v>0</v>
      </c>
      <c r="AR46" s="149">
        <f>'Step 4 - Forecast Budget'!W46</f>
        <v>0</v>
      </c>
      <c r="AS46" s="129"/>
      <c r="AT46" s="184">
        <f t="shared" si="26"/>
        <v>0</v>
      </c>
      <c r="AU46" s="149">
        <f>'Step 4 - Forecast Budget'!X46</f>
        <v>0</v>
      </c>
      <c r="AV46" s="129"/>
      <c r="AW46" s="186">
        <f t="shared" si="27"/>
        <v>0</v>
      </c>
    </row>
    <row r="47" spans="1:49" ht="15" customHeight="1">
      <c r="A47" s="421" t="str">
        <f>'Step 4 - Forecast Budget'!A47</f>
        <v>Drawings</v>
      </c>
      <c r="B47" s="421"/>
      <c r="C47" s="421"/>
      <c r="D47" s="422"/>
      <c r="E47" s="422"/>
      <c r="F47" s="422"/>
      <c r="G47" s="422"/>
      <c r="H47" s="422"/>
      <c r="I47" s="422"/>
      <c r="J47" s="422"/>
      <c r="K47" s="177">
        <f>'Step 4 - Forecast Budget'!K47</f>
        <v>0</v>
      </c>
      <c r="L47" s="147">
        <f t="shared" si="28"/>
        <v>0</v>
      </c>
      <c r="M47" s="178">
        <f t="shared" si="15"/>
        <v>0</v>
      </c>
      <c r="N47" s="147">
        <f>'Step 4 - Forecast Budget'!M47</f>
        <v>0</v>
      </c>
      <c r="O47" s="126"/>
      <c r="P47" s="184">
        <f t="shared" si="16"/>
        <v>0</v>
      </c>
      <c r="Q47" s="149">
        <f>'Step 4 - Forecast Budget'!N47</f>
        <v>0</v>
      </c>
      <c r="R47" s="129"/>
      <c r="S47" s="184">
        <f t="shared" si="17"/>
        <v>0</v>
      </c>
      <c r="T47" s="149">
        <f>'Step 4 - Forecast Budget'!O47</f>
        <v>0</v>
      </c>
      <c r="U47" s="129"/>
      <c r="V47" s="184">
        <f t="shared" si="18"/>
        <v>0</v>
      </c>
      <c r="W47" s="149">
        <f>'Step 4 - Forecast Budget'!P47</f>
        <v>0</v>
      </c>
      <c r="X47" s="129"/>
      <c r="Y47" s="184">
        <f t="shared" si="19"/>
        <v>0</v>
      </c>
      <c r="Z47" s="149">
        <f>'Step 4 - Forecast Budget'!Q47</f>
        <v>0</v>
      </c>
      <c r="AA47" s="126"/>
      <c r="AB47" s="185">
        <f t="shared" si="20"/>
        <v>0</v>
      </c>
      <c r="AC47" s="135">
        <f>'Step 4 - Forecast Budget'!R47</f>
        <v>0</v>
      </c>
      <c r="AD47" s="144"/>
      <c r="AE47" s="184">
        <f t="shared" si="21"/>
        <v>0</v>
      </c>
      <c r="AF47" s="149">
        <f>'Step 4 - Forecast Budget'!S47</f>
        <v>0</v>
      </c>
      <c r="AG47" s="129"/>
      <c r="AH47" s="184">
        <f t="shared" si="22"/>
        <v>0</v>
      </c>
      <c r="AI47" s="149">
        <f>'Step 4 - Forecast Budget'!T47</f>
        <v>0</v>
      </c>
      <c r="AJ47" s="129"/>
      <c r="AK47" s="184">
        <f t="shared" si="23"/>
        <v>0</v>
      </c>
      <c r="AL47" s="149">
        <f>'Step 4 - Forecast Budget'!U47</f>
        <v>0</v>
      </c>
      <c r="AM47" s="129"/>
      <c r="AN47" s="184">
        <f t="shared" si="24"/>
        <v>0</v>
      </c>
      <c r="AO47" s="149">
        <f>'Step 4 - Forecast Budget'!V47</f>
        <v>0</v>
      </c>
      <c r="AP47" s="129"/>
      <c r="AQ47" s="184">
        <f t="shared" si="25"/>
        <v>0</v>
      </c>
      <c r="AR47" s="149">
        <f>'Step 4 - Forecast Budget'!W47</f>
        <v>0</v>
      </c>
      <c r="AS47" s="129"/>
      <c r="AT47" s="184">
        <f t="shared" si="26"/>
        <v>0</v>
      </c>
      <c r="AU47" s="149">
        <f>'Step 4 - Forecast Budget'!X47</f>
        <v>0</v>
      </c>
      <c r="AV47" s="129"/>
      <c r="AW47" s="186">
        <f t="shared" si="27"/>
        <v>0</v>
      </c>
    </row>
    <row r="48" spans="1:49" ht="15" customHeight="1">
      <c r="A48" s="421" t="str">
        <f>'Step 4 - Forecast Budget'!A48</f>
        <v>Capital transactions zero-rated for GST (e.g. shares)</v>
      </c>
      <c r="B48" s="421"/>
      <c r="C48" s="421"/>
      <c r="D48" s="422"/>
      <c r="E48" s="422"/>
      <c r="F48" s="422"/>
      <c r="G48" s="422"/>
      <c r="H48" s="422"/>
      <c r="I48" s="422"/>
      <c r="J48" s="422"/>
      <c r="K48" s="177">
        <f>'Step 4 - Forecast Budget'!K48</f>
        <v>0</v>
      </c>
      <c r="L48" s="147">
        <f t="shared" si="28"/>
        <v>0</v>
      </c>
      <c r="M48" s="178">
        <f t="shared" si="15"/>
        <v>0</v>
      </c>
      <c r="N48" s="147">
        <f>'Step 4 - Forecast Budget'!M48</f>
        <v>0</v>
      </c>
      <c r="O48" s="126"/>
      <c r="P48" s="184">
        <f t="shared" si="16"/>
        <v>0</v>
      </c>
      <c r="Q48" s="149">
        <f>'Step 4 - Forecast Budget'!N48</f>
        <v>0</v>
      </c>
      <c r="R48" s="129"/>
      <c r="S48" s="184">
        <f t="shared" si="17"/>
        <v>0</v>
      </c>
      <c r="T48" s="149">
        <f>'Step 4 - Forecast Budget'!O48</f>
        <v>0</v>
      </c>
      <c r="U48" s="129"/>
      <c r="V48" s="184">
        <f t="shared" si="18"/>
        <v>0</v>
      </c>
      <c r="W48" s="149">
        <f>'Step 4 - Forecast Budget'!P48</f>
        <v>0</v>
      </c>
      <c r="X48" s="129"/>
      <c r="Y48" s="184">
        <f t="shared" si="19"/>
        <v>0</v>
      </c>
      <c r="Z48" s="149">
        <f>'Step 4 - Forecast Budget'!Q48</f>
        <v>0</v>
      </c>
      <c r="AA48" s="126"/>
      <c r="AB48" s="185">
        <f t="shared" si="20"/>
        <v>0</v>
      </c>
      <c r="AC48" s="135">
        <f>'Step 4 - Forecast Budget'!R48</f>
        <v>0</v>
      </c>
      <c r="AD48" s="144"/>
      <c r="AE48" s="184">
        <f t="shared" si="21"/>
        <v>0</v>
      </c>
      <c r="AF48" s="149">
        <f>'Step 4 - Forecast Budget'!S48</f>
        <v>0</v>
      </c>
      <c r="AG48" s="129"/>
      <c r="AH48" s="184">
        <f t="shared" si="22"/>
        <v>0</v>
      </c>
      <c r="AI48" s="149">
        <f>'Step 4 - Forecast Budget'!T48</f>
        <v>0</v>
      </c>
      <c r="AJ48" s="129"/>
      <c r="AK48" s="184">
        <f t="shared" si="23"/>
        <v>0</v>
      </c>
      <c r="AL48" s="149">
        <f>'Step 4 - Forecast Budget'!U48</f>
        <v>0</v>
      </c>
      <c r="AM48" s="129"/>
      <c r="AN48" s="184">
        <f t="shared" si="24"/>
        <v>0</v>
      </c>
      <c r="AO48" s="149">
        <f>'Step 4 - Forecast Budget'!V48</f>
        <v>0</v>
      </c>
      <c r="AP48" s="129"/>
      <c r="AQ48" s="184">
        <f t="shared" si="25"/>
        <v>0</v>
      </c>
      <c r="AR48" s="149">
        <f>'Step 4 - Forecast Budget'!W48</f>
        <v>0</v>
      </c>
      <c r="AS48" s="129"/>
      <c r="AT48" s="184">
        <f t="shared" si="26"/>
        <v>0</v>
      </c>
      <c r="AU48" s="149">
        <f>'Step 4 - Forecast Budget'!X48</f>
        <v>0</v>
      </c>
      <c r="AV48" s="129"/>
      <c r="AW48" s="186">
        <f t="shared" si="27"/>
        <v>0</v>
      </c>
    </row>
    <row r="49" spans="1:49" ht="15" customHeight="1">
      <c r="A49" s="421" t="str">
        <f>'Step 4 - Forecast Budget'!A49</f>
        <v>Capital transactions with GST (e.g. machinery)</v>
      </c>
      <c r="B49" s="421"/>
      <c r="C49" s="421"/>
      <c r="D49" s="422"/>
      <c r="E49" s="422"/>
      <c r="F49" s="422"/>
      <c r="G49" s="422"/>
      <c r="H49" s="422"/>
      <c r="I49" s="422"/>
      <c r="J49" s="422"/>
      <c r="K49" s="177">
        <f>'Step 4 - Forecast Budget'!K49</f>
        <v>0</v>
      </c>
      <c r="L49" s="147">
        <f t="shared" si="28"/>
        <v>0</v>
      </c>
      <c r="M49" s="178">
        <f t="shared" si="15"/>
        <v>0</v>
      </c>
      <c r="N49" s="147">
        <f>'Step 4 - Forecast Budget'!M49</f>
        <v>0</v>
      </c>
      <c r="O49" s="126"/>
      <c r="P49" s="184">
        <f t="shared" si="16"/>
        <v>0</v>
      </c>
      <c r="Q49" s="149">
        <f>'Step 4 - Forecast Budget'!N49</f>
        <v>0</v>
      </c>
      <c r="R49" s="129"/>
      <c r="S49" s="184">
        <f t="shared" si="17"/>
        <v>0</v>
      </c>
      <c r="T49" s="149">
        <f>'Step 4 - Forecast Budget'!O49</f>
        <v>0</v>
      </c>
      <c r="U49" s="129"/>
      <c r="V49" s="184">
        <f t="shared" si="18"/>
        <v>0</v>
      </c>
      <c r="W49" s="149">
        <f>'Step 4 - Forecast Budget'!P49</f>
        <v>0</v>
      </c>
      <c r="X49" s="129"/>
      <c r="Y49" s="184">
        <f t="shared" si="19"/>
        <v>0</v>
      </c>
      <c r="Z49" s="149">
        <f>'Step 4 - Forecast Budget'!Q49</f>
        <v>0</v>
      </c>
      <c r="AA49" s="126"/>
      <c r="AB49" s="185">
        <f t="shared" si="20"/>
        <v>0</v>
      </c>
      <c r="AC49" s="135">
        <f>'Step 4 - Forecast Budget'!R49</f>
        <v>0</v>
      </c>
      <c r="AD49" s="144"/>
      <c r="AE49" s="184">
        <f t="shared" si="21"/>
        <v>0</v>
      </c>
      <c r="AF49" s="149">
        <f>'Step 4 - Forecast Budget'!S49</f>
        <v>0</v>
      </c>
      <c r="AG49" s="129"/>
      <c r="AH49" s="184">
        <f t="shared" si="22"/>
        <v>0</v>
      </c>
      <c r="AI49" s="149">
        <f>'Step 4 - Forecast Budget'!T49</f>
        <v>0</v>
      </c>
      <c r="AJ49" s="129"/>
      <c r="AK49" s="184">
        <f t="shared" si="23"/>
        <v>0</v>
      </c>
      <c r="AL49" s="149">
        <f>'Step 4 - Forecast Budget'!U49</f>
        <v>0</v>
      </c>
      <c r="AM49" s="129"/>
      <c r="AN49" s="184">
        <f t="shared" si="24"/>
        <v>0</v>
      </c>
      <c r="AO49" s="149">
        <f>'Step 4 - Forecast Budget'!V49</f>
        <v>0</v>
      </c>
      <c r="AP49" s="129"/>
      <c r="AQ49" s="184">
        <f t="shared" si="25"/>
        <v>0</v>
      </c>
      <c r="AR49" s="149">
        <f>'Step 4 - Forecast Budget'!W49</f>
        <v>0</v>
      </c>
      <c r="AS49" s="129"/>
      <c r="AT49" s="184">
        <f t="shared" si="26"/>
        <v>0</v>
      </c>
      <c r="AU49" s="149">
        <f>'Step 4 - Forecast Budget'!X49</f>
        <v>0</v>
      </c>
      <c r="AV49" s="129"/>
      <c r="AW49" s="186">
        <f t="shared" si="27"/>
        <v>0</v>
      </c>
    </row>
    <row r="50" spans="1:49" ht="15" customHeight="1">
      <c r="A50" s="402" t="s">
        <v>171</v>
      </c>
      <c r="B50" s="403"/>
      <c r="C50" s="403"/>
      <c r="D50" s="403"/>
      <c r="E50" s="403"/>
      <c r="F50" s="403"/>
      <c r="G50" s="403"/>
      <c r="H50" s="403"/>
      <c r="I50" s="403"/>
      <c r="J50" s="405"/>
      <c r="K50" s="177">
        <f>'Step 4 - Forecast Budget'!K50</f>
        <v>0</v>
      </c>
      <c r="L50" s="147">
        <f t="shared" si="28"/>
        <v>0</v>
      </c>
      <c r="M50" s="178">
        <f t="shared" si="15"/>
        <v>0</v>
      </c>
      <c r="N50" s="147">
        <f>'Step 4 - Forecast Budget'!M50</f>
        <v>0</v>
      </c>
      <c r="O50" s="147">
        <f>(SUM(O20:O39)+O41+O42+O49)*$J$15</f>
        <v>0</v>
      </c>
      <c r="P50" s="184">
        <f t="shared" si="16"/>
        <v>0</v>
      </c>
      <c r="Q50" s="149">
        <f>'Step 4 - Forecast Budget'!N50</f>
        <v>0</v>
      </c>
      <c r="R50" s="147">
        <f>(SUM(R20:R39)+R41+R42+R49)*$J$15</f>
        <v>0</v>
      </c>
      <c r="S50" s="184">
        <f t="shared" si="17"/>
        <v>0</v>
      </c>
      <c r="T50" s="149">
        <f>'Step 4 - Forecast Budget'!O50</f>
        <v>0</v>
      </c>
      <c r="U50" s="147">
        <f>(SUM(U20:U39)+U41+U42+U49)*$J$15</f>
        <v>0</v>
      </c>
      <c r="V50" s="184">
        <f t="shared" si="18"/>
        <v>0</v>
      </c>
      <c r="W50" s="149">
        <f>'Step 4 - Forecast Budget'!P50</f>
        <v>0</v>
      </c>
      <c r="X50" s="147">
        <f>(SUM(X20:X39)+X41+X42+X49)*$J$15</f>
        <v>0</v>
      </c>
      <c r="Y50" s="184">
        <f t="shared" si="19"/>
        <v>0</v>
      </c>
      <c r="Z50" s="149">
        <f>'Step 4 - Forecast Budget'!Q50</f>
        <v>0</v>
      </c>
      <c r="AA50" s="147">
        <f>(SUM(AA20:AA39)+AA41+AA42+AA49)*$J$15</f>
        <v>0</v>
      </c>
      <c r="AB50" s="185">
        <f t="shared" si="20"/>
        <v>0</v>
      </c>
      <c r="AC50" s="135">
        <f>'Step 4 - Forecast Budget'!R50</f>
        <v>0</v>
      </c>
      <c r="AD50" s="147">
        <f>(SUM(AD20:AD39)+AD41+AD42+AD49)*$J$15</f>
        <v>0</v>
      </c>
      <c r="AE50" s="184">
        <f t="shared" si="21"/>
        <v>0</v>
      </c>
      <c r="AF50" s="149">
        <f>'Step 4 - Forecast Budget'!S50</f>
        <v>0</v>
      </c>
      <c r="AG50" s="147">
        <f>(SUM(AG20:AG39)+AG41+AG42+AG49)*$J$15</f>
        <v>0</v>
      </c>
      <c r="AH50" s="184">
        <f t="shared" si="22"/>
        <v>0</v>
      </c>
      <c r="AI50" s="149">
        <f>'Step 4 - Forecast Budget'!T50</f>
        <v>0</v>
      </c>
      <c r="AJ50" s="147">
        <f>(SUM(AJ20:AJ39)+AJ41+AJ42+AJ49)*$J$15</f>
        <v>0</v>
      </c>
      <c r="AK50" s="184">
        <f t="shared" si="23"/>
        <v>0</v>
      </c>
      <c r="AL50" s="149">
        <f>'Step 4 - Forecast Budget'!U50</f>
        <v>0</v>
      </c>
      <c r="AM50" s="147">
        <f>(SUM(AM20:AM39)+AM41+AM42+AM49)*$J$15</f>
        <v>0</v>
      </c>
      <c r="AN50" s="184">
        <f t="shared" si="24"/>
        <v>0</v>
      </c>
      <c r="AO50" s="149">
        <f>'Step 4 - Forecast Budget'!V50</f>
        <v>0</v>
      </c>
      <c r="AP50" s="147">
        <f>(SUM(AP20:AP39)+AP41+AP42+AP49)*$J$15</f>
        <v>0</v>
      </c>
      <c r="AQ50" s="184">
        <f t="shared" si="25"/>
        <v>0</v>
      </c>
      <c r="AR50" s="149">
        <f>'Step 4 - Forecast Budget'!W50</f>
        <v>0</v>
      </c>
      <c r="AS50" s="147">
        <f>(SUM(AS20:AS39)+AS41+AS42+AS49)*$J$15</f>
        <v>0</v>
      </c>
      <c r="AT50" s="184">
        <f t="shared" si="26"/>
        <v>0</v>
      </c>
      <c r="AU50" s="149">
        <f>'Step 4 - Forecast Budget'!X50</f>
        <v>0</v>
      </c>
      <c r="AV50" s="147">
        <f>(SUM(AV20:AV39)+AV41+AV42+AV49)*$J$15</f>
        <v>0</v>
      </c>
      <c r="AW50" s="186">
        <f t="shared" si="27"/>
        <v>0</v>
      </c>
    </row>
    <row r="51" spans="1:49" ht="15" customHeight="1">
      <c r="A51" s="402" t="s">
        <v>172</v>
      </c>
      <c r="B51" s="403"/>
      <c r="C51" s="403"/>
      <c r="D51" s="403"/>
      <c r="E51" s="403"/>
      <c r="F51" s="403"/>
      <c r="G51" s="403"/>
      <c r="H51" s="403"/>
      <c r="I51" s="403"/>
      <c r="J51" s="405"/>
      <c r="K51" s="177">
        <f>'Step 4 - Forecast Budget'!K51</f>
        <v>0</v>
      </c>
      <c r="L51" s="147">
        <f t="shared" si="28"/>
        <v>0</v>
      </c>
      <c r="M51" s="178">
        <f t="shared" si="15"/>
        <v>0</v>
      </c>
      <c r="N51" s="147">
        <f>'Step 4 - Forecast Budget'!M51</f>
        <v>0</v>
      </c>
      <c r="O51" s="241"/>
      <c r="P51" s="184">
        <f t="shared" si="16"/>
        <v>0</v>
      </c>
      <c r="Q51" s="149">
        <f>'Step 4 - Forecast Budget'!N51</f>
        <v>0</v>
      </c>
      <c r="R51" s="191"/>
      <c r="S51" s="184">
        <f t="shared" si="17"/>
        <v>0</v>
      </c>
      <c r="T51" s="149">
        <f>'Step 4 - Forecast Budget'!O51</f>
        <v>0</v>
      </c>
      <c r="U51" s="191">
        <f>(SUM(O15,R15))-(SUM(O50,R50))</f>
        <v>0</v>
      </c>
      <c r="V51" s="184">
        <f t="shared" si="18"/>
        <v>0</v>
      </c>
      <c r="W51" s="149">
        <f>'Step 4 - Forecast Budget'!P51</f>
        <v>0</v>
      </c>
      <c r="X51" s="191"/>
      <c r="Y51" s="184">
        <f t="shared" si="19"/>
        <v>0</v>
      </c>
      <c r="Z51" s="149">
        <f>'Step 4 - Forecast Budget'!Q51</f>
        <v>0</v>
      </c>
      <c r="AA51" s="191">
        <f>(SUM(U15,X15))-(SUM(U50,X50))</f>
        <v>0</v>
      </c>
      <c r="AB51" s="185">
        <f t="shared" si="20"/>
        <v>0</v>
      </c>
      <c r="AC51" s="135">
        <f>'Step 4 - Forecast Budget'!R51</f>
        <v>0</v>
      </c>
      <c r="AD51" s="191"/>
      <c r="AE51" s="184">
        <f t="shared" si="21"/>
        <v>0</v>
      </c>
      <c r="AF51" s="149">
        <f>'Step 4 - Forecast Budget'!S51</f>
        <v>0</v>
      </c>
      <c r="AG51" s="191">
        <f>(SUM(AA15,AD15))-(SUM(AA50,AD50))</f>
        <v>0</v>
      </c>
      <c r="AH51" s="184">
        <f t="shared" si="22"/>
        <v>0</v>
      </c>
      <c r="AI51" s="149">
        <f>'Step 4 - Forecast Budget'!T51</f>
        <v>0</v>
      </c>
      <c r="AJ51" s="191"/>
      <c r="AK51" s="184">
        <f t="shared" si="23"/>
        <v>0</v>
      </c>
      <c r="AL51" s="149">
        <f>'Step 4 - Forecast Budget'!U51</f>
        <v>0</v>
      </c>
      <c r="AM51" s="191">
        <f>(SUM(AG15,AJ15))-(SUM(AG50,AJ50))</f>
        <v>0</v>
      </c>
      <c r="AN51" s="184">
        <f t="shared" si="24"/>
        <v>0</v>
      </c>
      <c r="AO51" s="149">
        <f>'Step 4 - Forecast Budget'!V51</f>
        <v>0</v>
      </c>
      <c r="AP51" s="191"/>
      <c r="AQ51" s="184">
        <f t="shared" si="25"/>
        <v>0</v>
      </c>
      <c r="AR51" s="149">
        <f>'Step 4 - Forecast Budget'!W51</f>
        <v>0</v>
      </c>
      <c r="AS51" s="191">
        <f>(SUM(AM15,AP15))-(SUM(AM50,AP50))</f>
        <v>0</v>
      </c>
      <c r="AT51" s="184">
        <f t="shared" si="26"/>
        <v>0</v>
      </c>
      <c r="AU51" s="149">
        <f>'Step 4 - Forecast Budget'!X51</f>
        <v>0</v>
      </c>
      <c r="AV51" s="191"/>
      <c r="AW51" s="186">
        <f t="shared" si="27"/>
        <v>0</v>
      </c>
    </row>
    <row r="52" spans="1:49" ht="17.25" customHeight="1">
      <c r="A52" s="425" t="s">
        <v>46</v>
      </c>
      <c r="B52" s="425"/>
      <c r="C52" s="425"/>
      <c r="D52" s="425"/>
      <c r="E52" s="425"/>
      <c r="F52" s="425"/>
      <c r="G52" s="425"/>
      <c r="H52" s="425"/>
      <c r="I52" s="425"/>
      <c r="J52" s="425"/>
      <c r="K52" s="136">
        <f>'Step 4 - Forecast Budget'!K52</f>
        <v>0</v>
      </c>
      <c r="L52" s="130">
        <f>SUM(L40:L51)</f>
        <v>0</v>
      </c>
      <c r="M52" s="180">
        <f t="shared" si="15"/>
        <v>0</v>
      </c>
      <c r="N52" s="179">
        <f>'Step 4 - Forecast Budget'!M52</f>
        <v>0</v>
      </c>
      <c r="O52" s="179">
        <f>SUM(O40:O51)</f>
        <v>0</v>
      </c>
      <c r="P52" s="187">
        <f t="shared" si="16"/>
        <v>0</v>
      </c>
      <c r="Q52" s="181">
        <f>'Step 4 - Forecast Budget'!N52</f>
        <v>0</v>
      </c>
      <c r="R52" s="136">
        <f>SUM(R40:R51)</f>
        <v>0</v>
      </c>
      <c r="S52" s="187">
        <f t="shared" si="17"/>
        <v>0</v>
      </c>
      <c r="T52" s="181">
        <f>'Step 4 - Forecast Budget'!O52</f>
        <v>0</v>
      </c>
      <c r="U52" s="136">
        <f>SUM(U40:U51)</f>
        <v>0</v>
      </c>
      <c r="V52" s="187">
        <f t="shared" si="18"/>
        <v>0</v>
      </c>
      <c r="W52" s="181">
        <f>'Step 4 - Forecast Budget'!P52</f>
        <v>0</v>
      </c>
      <c r="X52" s="136">
        <f>SUM(X40:X51)</f>
        <v>0</v>
      </c>
      <c r="Y52" s="187">
        <f t="shared" si="19"/>
        <v>0</v>
      </c>
      <c r="Z52" s="181">
        <f>'Step 4 - Forecast Budget'!Q52</f>
        <v>0</v>
      </c>
      <c r="AA52" s="136">
        <f>SUM(AA40:AA51)</f>
        <v>0</v>
      </c>
      <c r="AB52" s="188">
        <f t="shared" si="20"/>
        <v>0</v>
      </c>
      <c r="AC52" s="181">
        <f>'Step 4 - Forecast Budget'!R52</f>
        <v>0</v>
      </c>
      <c r="AD52" s="136">
        <f>SUM(AD40:AD51)</f>
        <v>0</v>
      </c>
      <c r="AE52" s="187">
        <f t="shared" si="21"/>
        <v>0</v>
      </c>
      <c r="AF52" s="181">
        <f>'Step 4 - Forecast Budget'!S52</f>
        <v>0</v>
      </c>
      <c r="AG52" s="136">
        <f>SUM(AG40:AG51)</f>
        <v>0</v>
      </c>
      <c r="AH52" s="187">
        <f t="shared" si="22"/>
        <v>0</v>
      </c>
      <c r="AI52" s="181">
        <f>'Step 4 - Forecast Budget'!T52</f>
        <v>0</v>
      </c>
      <c r="AJ52" s="136">
        <f>SUM(AJ40:AJ51)</f>
        <v>0</v>
      </c>
      <c r="AK52" s="187">
        <f t="shared" si="23"/>
        <v>0</v>
      </c>
      <c r="AL52" s="181">
        <f>'Step 4 - Forecast Budget'!U52</f>
        <v>0</v>
      </c>
      <c r="AM52" s="136">
        <f>SUM(AM40:AM51)</f>
        <v>0</v>
      </c>
      <c r="AN52" s="187">
        <f t="shared" si="24"/>
        <v>0</v>
      </c>
      <c r="AO52" s="181">
        <f>'Step 4 - Forecast Budget'!V52</f>
        <v>0</v>
      </c>
      <c r="AP52" s="136">
        <f>SUM(AP40:AP51)</f>
        <v>0</v>
      </c>
      <c r="AQ52" s="187">
        <f t="shared" si="25"/>
        <v>0</v>
      </c>
      <c r="AR52" s="181">
        <f>'Step 4 - Forecast Budget'!W52</f>
        <v>0</v>
      </c>
      <c r="AS52" s="136">
        <f>SUM(AS40:AS51)</f>
        <v>0</v>
      </c>
      <c r="AT52" s="187">
        <f t="shared" si="26"/>
        <v>0</v>
      </c>
      <c r="AU52" s="181">
        <f>'Step 4 - Forecast Budget'!X52</f>
        <v>0</v>
      </c>
      <c r="AV52" s="136">
        <f>SUM(AV40:AV51)</f>
        <v>0</v>
      </c>
      <c r="AW52" s="190">
        <f t="shared" si="27"/>
        <v>0</v>
      </c>
    </row>
    <row r="53" spans="1:50" s="43" customFormat="1" ht="17.25" customHeight="1">
      <c r="A53" s="313" t="s">
        <v>225</v>
      </c>
      <c r="B53" s="437"/>
      <c r="C53" s="437"/>
      <c r="D53" s="437"/>
      <c r="E53" s="437"/>
      <c r="F53" s="437"/>
      <c r="G53" s="437"/>
      <c r="H53" s="437"/>
      <c r="I53" s="437"/>
      <c r="J53" s="437"/>
      <c r="K53" s="437"/>
      <c r="L53" s="437"/>
      <c r="M53" s="437"/>
      <c r="N53" s="94"/>
      <c r="O53" s="94"/>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56"/>
    </row>
    <row r="54" spans="1:49" ht="22.5" customHeight="1">
      <c r="A54" s="426" t="s">
        <v>173</v>
      </c>
      <c r="B54" s="427"/>
      <c r="C54" s="427"/>
      <c r="D54" s="427"/>
      <c r="E54" s="427"/>
      <c r="F54" s="427"/>
      <c r="G54" s="427"/>
      <c r="H54" s="427"/>
      <c r="I54" s="427"/>
      <c r="J54" s="428"/>
      <c r="K54" s="136">
        <f>'Step 4 - Forecast Budget'!K54</f>
        <v>0</v>
      </c>
      <c r="L54" s="136">
        <f>L16-L52</f>
        <v>0</v>
      </c>
      <c r="M54" s="180">
        <f>K54-L54</f>
        <v>0</v>
      </c>
      <c r="N54" s="179">
        <f>'Step 4 - Forecast Budget'!M54</f>
        <v>0</v>
      </c>
      <c r="O54" s="179">
        <f>O16-O52</f>
        <v>0</v>
      </c>
      <c r="P54" s="187">
        <f>N54-O54</f>
        <v>0</v>
      </c>
      <c r="Q54" s="130">
        <f>'Step 4 - Forecast Budget'!N54</f>
        <v>0</v>
      </c>
      <c r="R54" s="136">
        <f>R16-R52</f>
        <v>0</v>
      </c>
      <c r="S54" s="187">
        <f>Q54-R54</f>
        <v>0</v>
      </c>
      <c r="T54" s="130">
        <f>'Step 4 - Forecast Budget'!O54</f>
        <v>0</v>
      </c>
      <c r="U54" s="136">
        <f>U16-U52</f>
        <v>0</v>
      </c>
      <c r="V54" s="187">
        <f>T54-U54</f>
        <v>0</v>
      </c>
      <c r="W54" s="130">
        <f>'Step 4 - Forecast Budget'!P54</f>
        <v>0</v>
      </c>
      <c r="X54" s="136">
        <f>X16-X52</f>
        <v>0</v>
      </c>
      <c r="Y54" s="187">
        <f>W54-X54</f>
        <v>0</v>
      </c>
      <c r="Z54" s="130">
        <f>'Step 4 - Forecast Budget'!Q54</f>
        <v>0</v>
      </c>
      <c r="AA54" s="136">
        <f>AA16-AA52</f>
        <v>0</v>
      </c>
      <c r="AB54" s="187">
        <f>Z54-AA54</f>
        <v>0</v>
      </c>
      <c r="AC54" s="130">
        <f>'Step 4 - Forecast Budget'!R54</f>
        <v>0</v>
      </c>
      <c r="AD54" s="136">
        <f>AD16-AD52</f>
        <v>0</v>
      </c>
      <c r="AE54" s="187">
        <f>AC54-AD54</f>
        <v>0</v>
      </c>
      <c r="AF54" s="130">
        <f>'Step 4 - Forecast Budget'!S54</f>
        <v>0</v>
      </c>
      <c r="AG54" s="136">
        <f>AG16-AG52</f>
        <v>0</v>
      </c>
      <c r="AH54" s="187">
        <f>AF54-AG54</f>
        <v>0</v>
      </c>
      <c r="AI54" s="130">
        <f>'Step 4 - Forecast Budget'!T54</f>
        <v>0</v>
      </c>
      <c r="AJ54" s="136">
        <f>AJ16-AJ52</f>
        <v>0</v>
      </c>
      <c r="AK54" s="187">
        <f>AI54-AJ54</f>
        <v>0</v>
      </c>
      <c r="AL54" s="130">
        <f>'Step 4 - Forecast Budget'!U54</f>
        <v>0</v>
      </c>
      <c r="AM54" s="136">
        <f>AM16-AM52</f>
        <v>0</v>
      </c>
      <c r="AN54" s="187">
        <f>AL54-AM54</f>
        <v>0</v>
      </c>
      <c r="AO54" s="130">
        <f>'Step 4 - Forecast Budget'!V54</f>
        <v>0</v>
      </c>
      <c r="AP54" s="136">
        <f>AP16-AP52</f>
        <v>0</v>
      </c>
      <c r="AQ54" s="187">
        <f>AO54-AP54</f>
        <v>0</v>
      </c>
      <c r="AR54" s="130">
        <f>'Step 4 - Forecast Budget'!W54</f>
        <v>0</v>
      </c>
      <c r="AS54" s="136">
        <f>AS16-AS52</f>
        <v>0</v>
      </c>
      <c r="AT54" s="187">
        <f>AR54-AS54</f>
        <v>0</v>
      </c>
      <c r="AU54" s="130">
        <f>'Step 4 - Forecast Budget'!X54</f>
        <v>0</v>
      </c>
      <c r="AV54" s="136">
        <f>AV16-AV52</f>
        <v>0</v>
      </c>
      <c r="AW54" s="190">
        <f>AU54-AV54</f>
        <v>0</v>
      </c>
    </row>
    <row r="55" spans="1:50" s="43" customFormat="1" ht="4.5" customHeight="1">
      <c r="A55" s="150"/>
      <c r="B55" s="151"/>
      <c r="C55" s="151"/>
      <c r="D55" s="151"/>
      <c r="E55" s="151"/>
      <c r="F55" s="151"/>
      <c r="G55" s="151"/>
      <c r="H55" s="151"/>
      <c r="I55" s="151"/>
      <c r="J55" s="151"/>
      <c r="K55" s="152"/>
      <c r="L55" s="152"/>
      <c r="M55" s="242"/>
      <c r="N55" s="244"/>
      <c r="O55" s="24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5"/>
      <c r="AU55" s="155"/>
      <c r="AV55" s="155"/>
      <c r="AW55" s="155"/>
      <c r="AX55" s="56"/>
    </row>
    <row r="56" spans="1:49" ht="22.5" customHeight="1">
      <c r="A56" s="429" t="s">
        <v>174</v>
      </c>
      <c r="B56" s="430"/>
      <c r="C56" s="430"/>
      <c r="D56" s="430"/>
      <c r="E56" s="430"/>
      <c r="F56" s="430"/>
      <c r="G56" s="430"/>
      <c r="H56" s="430"/>
      <c r="I56" s="430"/>
      <c r="J56" s="431"/>
      <c r="K56" s="199">
        <f>'Step 4 - Forecast Budget'!K56</f>
        <v>0</v>
      </c>
      <c r="L56" s="199">
        <f>O56</f>
        <v>0</v>
      </c>
      <c r="M56" s="199">
        <f>K56-L56</f>
        <v>0</v>
      </c>
      <c r="N56" s="251">
        <f>'Step 4 - Forecast Budget'!M56</f>
        <v>0</v>
      </c>
      <c r="O56" s="192"/>
      <c r="P56" s="201"/>
      <c r="Q56" s="202"/>
      <c r="R56" s="157">
        <f>O58</f>
        <v>0</v>
      </c>
      <c r="S56" s="201"/>
      <c r="T56" s="202"/>
      <c r="U56" s="157">
        <f>R58</f>
        <v>0</v>
      </c>
      <c r="V56" s="201"/>
      <c r="W56" s="202"/>
      <c r="X56" s="157">
        <f>U58</f>
        <v>0</v>
      </c>
      <c r="Y56" s="201"/>
      <c r="Z56" s="202"/>
      <c r="AA56" s="157">
        <f>X58</f>
        <v>0</v>
      </c>
      <c r="AB56" s="201"/>
      <c r="AC56" s="202"/>
      <c r="AD56" s="157">
        <f>AA58</f>
        <v>0</v>
      </c>
      <c r="AE56" s="201"/>
      <c r="AF56" s="202"/>
      <c r="AG56" s="157">
        <f>AD58</f>
        <v>0</v>
      </c>
      <c r="AH56" s="201"/>
      <c r="AI56" s="203"/>
      <c r="AJ56" s="157">
        <f>AG58</f>
        <v>0</v>
      </c>
      <c r="AK56" s="201"/>
      <c r="AL56" s="181"/>
      <c r="AM56" s="204">
        <f>AJ58</f>
        <v>0</v>
      </c>
      <c r="AN56" s="201"/>
      <c r="AO56" s="181"/>
      <c r="AP56" s="204">
        <f>AM58</f>
        <v>0</v>
      </c>
      <c r="AQ56" s="201"/>
      <c r="AR56" s="181"/>
      <c r="AS56" s="204">
        <f>AP58</f>
        <v>0</v>
      </c>
      <c r="AT56" s="201"/>
      <c r="AU56" s="181"/>
      <c r="AV56" s="205">
        <f>AS58</f>
        <v>0</v>
      </c>
      <c r="AW56" s="181"/>
    </row>
    <row r="57" spans="1:38" s="14" customFormat="1" ht="4.5" customHeight="1">
      <c r="A57" s="432"/>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4"/>
      <c r="AG57" s="42"/>
      <c r="AH57" s="42"/>
      <c r="AI57" s="158"/>
      <c r="AJ57" s="158"/>
      <c r="AK57" s="158"/>
      <c r="AL57" s="158"/>
    </row>
    <row r="58" spans="1:55" ht="21.75" customHeight="1">
      <c r="A58" s="297" t="s">
        <v>175</v>
      </c>
      <c r="B58" s="298"/>
      <c r="C58" s="298"/>
      <c r="D58" s="298"/>
      <c r="E58" s="298"/>
      <c r="F58" s="298"/>
      <c r="G58" s="298"/>
      <c r="H58" s="298"/>
      <c r="I58" s="298"/>
      <c r="J58" s="298"/>
      <c r="K58" s="136">
        <f>'Step 4 - Forecast Budget'!K58</f>
        <v>0</v>
      </c>
      <c r="L58" s="130">
        <f>AV58</f>
        <v>0</v>
      </c>
      <c r="M58" s="190">
        <f>K58-L58</f>
        <v>0</v>
      </c>
      <c r="N58" s="179">
        <f>'Step 4 - Forecast Budget'!M58</f>
        <v>0</v>
      </c>
      <c r="O58" s="179">
        <f>O54+O56</f>
        <v>0</v>
      </c>
      <c r="P58" s="187">
        <f>N58-O58</f>
        <v>0</v>
      </c>
      <c r="Q58" s="130">
        <f>'Step 4 - Forecast Budget'!N58</f>
        <v>0</v>
      </c>
      <c r="R58" s="136">
        <f>R54+R56</f>
        <v>0</v>
      </c>
      <c r="S58" s="187">
        <f>Q58-R58</f>
        <v>0</v>
      </c>
      <c r="T58" s="130">
        <f>'Step 4 - Forecast Budget'!O58</f>
        <v>0</v>
      </c>
      <c r="U58" s="136">
        <f>U54+U56</f>
        <v>0</v>
      </c>
      <c r="V58" s="187">
        <f>T58-U58</f>
        <v>0</v>
      </c>
      <c r="W58" s="130">
        <f>'Step 4 - Forecast Budget'!P58</f>
        <v>0</v>
      </c>
      <c r="X58" s="136">
        <f>X54+X56</f>
        <v>0</v>
      </c>
      <c r="Y58" s="187">
        <f>W58-X58</f>
        <v>0</v>
      </c>
      <c r="Z58" s="130">
        <f>'Step 4 - Forecast Budget'!Q58</f>
        <v>0</v>
      </c>
      <c r="AA58" s="136">
        <f>AA54+AA56</f>
        <v>0</v>
      </c>
      <c r="AB58" s="187">
        <f>Z58-AA58</f>
        <v>0</v>
      </c>
      <c r="AC58" s="130">
        <f>'Step 4 - Forecast Budget'!R58</f>
        <v>0</v>
      </c>
      <c r="AD58" s="136">
        <f>AD54+AD56</f>
        <v>0</v>
      </c>
      <c r="AE58" s="187">
        <f>AC58-AD58</f>
        <v>0</v>
      </c>
      <c r="AF58" s="130">
        <f>'Step 4 - Forecast Budget'!S58</f>
        <v>0</v>
      </c>
      <c r="AG58" s="136">
        <f>AG54+AG56</f>
        <v>0</v>
      </c>
      <c r="AH58" s="187">
        <f>AF58-AG58</f>
        <v>0</v>
      </c>
      <c r="AI58" s="130">
        <f>'Step 4 - Forecast Budget'!T58</f>
        <v>0</v>
      </c>
      <c r="AJ58" s="136">
        <f>AJ54+AJ56</f>
        <v>0</v>
      </c>
      <c r="AK58" s="187">
        <f>AI58-AJ58</f>
        <v>0</v>
      </c>
      <c r="AL58" s="130">
        <f>'Step 4 - Forecast Budget'!U58</f>
        <v>0</v>
      </c>
      <c r="AM58" s="136">
        <f>AM54+AM56</f>
        <v>0</v>
      </c>
      <c r="AN58" s="187">
        <f>AL58-AM58</f>
        <v>0</v>
      </c>
      <c r="AO58" s="130">
        <f>'Step 4 - Forecast Budget'!V58</f>
        <v>0</v>
      </c>
      <c r="AP58" s="136">
        <f>AP54+AP56</f>
        <v>0</v>
      </c>
      <c r="AQ58" s="187">
        <f>AO58-AP58</f>
        <v>0</v>
      </c>
      <c r="AR58" s="130">
        <f>'Step 4 - Forecast Budget'!W58</f>
        <v>0</v>
      </c>
      <c r="AS58" s="136">
        <f>AS54+AS56</f>
        <v>0</v>
      </c>
      <c r="AT58" s="187">
        <f>AR58-AS58</f>
        <v>0</v>
      </c>
      <c r="AU58" s="130">
        <f>'Step 4 - Forecast Budget'!X58</f>
        <v>0</v>
      </c>
      <c r="AV58" s="136">
        <f>AV54+AV56</f>
        <v>0</v>
      </c>
      <c r="AW58" s="190">
        <f>AU58-AV58</f>
        <v>0</v>
      </c>
      <c r="AX58" s="193"/>
      <c r="AZ58" s="14"/>
      <c r="BA58" s="14"/>
      <c r="BB58" s="14"/>
      <c r="BC58" s="14"/>
    </row>
    <row r="59" spans="1:50" s="43" customFormat="1" ht="17.25" customHeight="1">
      <c r="A59" s="313" t="s">
        <v>226</v>
      </c>
      <c r="B59" s="437"/>
      <c r="C59" s="437"/>
      <c r="D59" s="437"/>
      <c r="E59" s="437"/>
      <c r="F59" s="437"/>
      <c r="G59" s="437"/>
      <c r="H59" s="437"/>
      <c r="I59" s="437"/>
      <c r="J59" s="437"/>
      <c r="K59" s="437"/>
      <c r="L59" s="437"/>
      <c r="M59" s="437"/>
      <c r="N59" s="94"/>
      <c r="O59" s="9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56"/>
    </row>
    <row r="60" spans="1:49" ht="15" customHeight="1">
      <c r="A60" s="450" t="s">
        <v>180</v>
      </c>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row>
    <row r="61" spans="1:49" ht="15" customHeight="1">
      <c r="A61" s="450"/>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row>
    <row r="62" spans="1:49" ht="15" customHeight="1">
      <c r="A62" s="450"/>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row>
    <row r="63" spans="1:49" ht="3" customHeight="1">
      <c r="A63" s="94"/>
      <c r="B63" s="94"/>
      <c r="C63" s="94"/>
      <c r="D63" s="94"/>
      <c r="E63" s="94"/>
      <c r="F63" s="94"/>
      <c r="G63" s="94"/>
      <c r="H63" s="94"/>
      <c r="I63" s="94"/>
      <c r="J63" s="94"/>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194"/>
      <c r="AH63" s="194"/>
      <c r="AI63" s="94"/>
      <c r="AJ63" s="94"/>
      <c r="AK63" s="94"/>
      <c r="AL63" s="94"/>
      <c r="AM63" s="94"/>
      <c r="AN63" s="94"/>
      <c r="AO63" s="94"/>
      <c r="AP63" s="94"/>
      <c r="AQ63" s="94"/>
      <c r="AR63" s="94"/>
      <c r="AS63" s="94"/>
      <c r="AT63" s="94"/>
      <c r="AU63" s="94"/>
      <c r="AV63" s="94"/>
      <c r="AW63" s="94"/>
    </row>
    <row r="64" ht="14.25">
      <c r="A64" s="96"/>
    </row>
    <row r="65" s="13" customFormat="1" ht="14.25">
      <c r="A65" s="96"/>
    </row>
    <row r="66" s="13" customFormat="1" ht="14.25">
      <c r="A66" s="96"/>
    </row>
    <row r="67" s="13" customFormat="1" ht="14.25">
      <c r="A67" s="96"/>
    </row>
    <row r="68" s="13" customFormat="1" ht="14.25">
      <c r="A68" s="96"/>
    </row>
    <row r="69" s="13" customFormat="1" ht="14.25">
      <c r="A69" s="96"/>
    </row>
  </sheetData>
  <sheetProtection password="DBAD" sheet="1" selectLockedCells="1"/>
  <mergeCells count="73">
    <mergeCell ref="A52:J52"/>
    <mergeCell ref="A41:J41"/>
    <mergeCell ref="A42:J42"/>
    <mergeCell ref="A49:J49"/>
    <mergeCell ref="A43:J43"/>
    <mergeCell ref="A44:J44"/>
    <mergeCell ref="A45:J45"/>
    <mergeCell ref="A46:J46"/>
    <mergeCell ref="A47:J47"/>
    <mergeCell ref="A48:J48"/>
    <mergeCell ref="A34:J34"/>
    <mergeCell ref="A35:J35"/>
    <mergeCell ref="A36:J36"/>
    <mergeCell ref="A60:AW62"/>
    <mergeCell ref="A15:I15"/>
    <mergeCell ref="K63:AF63"/>
    <mergeCell ref="A54:J54"/>
    <mergeCell ref="A56:J56"/>
    <mergeCell ref="A57:AF57"/>
    <mergeCell ref="A58:J58"/>
    <mergeCell ref="A31:J31"/>
    <mergeCell ref="A32:J32"/>
    <mergeCell ref="A28:J28"/>
    <mergeCell ref="A33:J33"/>
    <mergeCell ref="A50:J50"/>
    <mergeCell ref="A51:J51"/>
    <mergeCell ref="A40:J40"/>
    <mergeCell ref="A37:J37"/>
    <mergeCell ref="A38:J38"/>
    <mergeCell ref="A39:J39"/>
    <mergeCell ref="A26:J26"/>
    <mergeCell ref="A20:J20"/>
    <mergeCell ref="A13:J13"/>
    <mergeCell ref="A27:J27"/>
    <mergeCell ref="A29:J29"/>
    <mergeCell ref="A30:J30"/>
    <mergeCell ref="A16:J16"/>
    <mergeCell ref="A18:J18"/>
    <mergeCell ref="A19:J19"/>
    <mergeCell ref="A22:J22"/>
    <mergeCell ref="A23:J23"/>
    <mergeCell ref="A24:J24"/>
    <mergeCell ref="A25:J25"/>
    <mergeCell ref="A9:J9"/>
    <mergeCell ref="A11:J11"/>
    <mergeCell ref="A21:J21"/>
    <mergeCell ref="A14:J14"/>
    <mergeCell ref="AC5:AE5"/>
    <mergeCell ref="AF5:AH5"/>
    <mergeCell ref="N5:P5"/>
    <mergeCell ref="A12:J12"/>
    <mergeCell ref="Q5:S5"/>
    <mergeCell ref="A10:J10"/>
    <mergeCell ref="AR5:AT5"/>
    <mergeCell ref="AU5:AW5"/>
    <mergeCell ref="A7:J7"/>
    <mergeCell ref="A8:D8"/>
    <mergeCell ref="E8:F8"/>
    <mergeCell ref="H8:I8"/>
    <mergeCell ref="AI5:AK5"/>
    <mergeCell ref="AL5:AN5"/>
    <mergeCell ref="AO5:AQ5"/>
    <mergeCell ref="Z5:AB5"/>
    <mergeCell ref="A53:M53"/>
    <mergeCell ref="A59:M59"/>
    <mergeCell ref="I2:J2"/>
    <mergeCell ref="K2:Q2"/>
    <mergeCell ref="H3:J3"/>
    <mergeCell ref="A4:AF4"/>
    <mergeCell ref="A5:J6"/>
    <mergeCell ref="K5:M5"/>
    <mergeCell ref="T5:V5"/>
    <mergeCell ref="W5:Y5"/>
  </mergeCells>
  <conditionalFormatting sqref="K58:O58 Q58:R58 T58:U58 W58:X58 Z58:AA58 AC58:AD58 AF58:AG58 AI58:AJ58 AL58:AM58 AO58:AP58 AR58:AS58 AU58:AV58">
    <cfRule type="cellIs" priority="117" dxfId="29" operator="lessThan" stopIfTrue="1">
      <formula>0</formula>
    </cfRule>
  </conditionalFormatting>
  <conditionalFormatting sqref="N54:N55 AT55:AT56 P55:P56 S55:S56 V55:V56 Y55:Y56 AB55:AB56 AE55:AE56 AH55:AH56 AK55:AK56 AN55:AN56 AQ55:AQ56 U40:U52 R40:R52 O40:O52 L40:L52 AC53:AC56 AB53 AF53:AF56 AE53 AI53:AI56 AH53 AL53:AL56 AK53 AO53:AO56 AN53 AR53:AR56 AQ53 AU53:AU56 AT53 AW53 AW55:AW56 M6 O54:O56 Q54:R56 T54:U56 W54:X56 Z54:AA56 AV40:AV56 AD40:AD56 AG40:AG56 AJ40:AJ56 AM40:AM56 AP40:AP56 AS40:AS56 AA40:AA52 X40:X52 K54:M56">
    <cfRule type="cellIs" priority="116" dxfId="29" operator="lessThan" stopIfTrue="1">
      <formula>0</formula>
    </cfRule>
  </conditionalFormatting>
  <conditionalFormatting sqref="AB59:AW59">
    <cfRule type="cellIs" priority="1" dxfId="29" operator="lessThan" stopIfTrue="1">
      <formula>0</formula>
    </cfRule>
  </conditionalFormatting>
  <hyperlinks>
    <hyperlink ref="A53:J53" location="'Appendix - Detail Expense Sheet'!A1" display="Click here to use the Detail Expense Sheet (Appendix)"/>
    <hyperlink ref="A59:J59" location="'Appendix - Detail Expense Sheet'!A1" display="Click here to use the Detail Expense Sheet (Appendix)"/>
    <hyperlink ref="A59:M59" location="'Appendix B - Graphs Worksheet'!A68" display="Click here to view a line graph of the Closing Bank Balance (Budget vs. Actual)"/>
    <hyperlink ref="A53:M53" location="'Appendix B - Graphs Worksheet'!A44" display="Click here to view a column graph of Monthly Total Budget vs. Actual Expenses"/>
    <hyperlink ref="A11:J11" location="'Helpful Tips'!B10" tooltip="Click here to view &quot;Helpful Tips&quot;" display="Other dairy income ((tax paid) e.g. farm cottage rent, rebates"/>
    <hyperlink ref="A10:J10" location="'Helpful Tips'!B9" tooltip="Click here to view &quot;Helpful Tips&quot;" display="Other dairy income (incurring GST) e.g.colostrum"/>
    <hyperlink ref="A14:J14" location="'Helpful Tips'!B12" display="Other tax paid income e.g. off-farm salaries or wages"/>
    <hyperlink ref="A13:J13"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A1" sqref="A1:E1"/>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453" t="s">
        <v>58</v>
      </c>
      <c r="B1" s="454"/>
      <c r="C1" s="454"/>
      <c r="D1" s="454"/>
      <c r="E1" s="455"/>
    </row>
    <row r="2" spans="1:5" ht="12">
      <c r="A2" s="458" t="s">
        <v>256</v>
      </c>
      <c r="B2" s="458"/>
      <c r="C2" s="458"/>
      <c r="D2" s="458"/>
      <c r="E2" s="458"/>
    </row>
    <row r="3" spans="1:5" ht="15" customHeight="1">
      <c r="A3" s="29" t="s">
        <v>6</v>
      </c>
      <c r="B3" s="459" t="s">
        <v>59</v>
      </c>
      <c r="C3" s="460"/>
      <c r="D3" s="461" t="s">
        <v>21</v>
      </c>
      <c r="E3" s="463" t="s">
        <v>60</v>
      </c>
    </row>
    <row r="4" spans="1:5" ht="15" customHeight="1">
      <c r="A4" s="33" t="s">
        <v>29</v>
      </c>
      <c r="B4" s="34" t="s">
        <v>61</v>
      </c>
      <c r="C4" s="35" t="s">
        <v>62</v>
      </c>
      <c r="D4" s="462"/>
      <c r="E4" s="464"/>
    </row>
    <row r="5" spans="1:5" ht="15" customHeight="1">
      <c r="A5" s="30" t="s">
        <v>63</v>
      </c>
      <c r="B5" s="31"/>
      <c r="C5" s="23"/>
      <c r="D5" s="28">
        <f>B5*C5</f>
        <v>0</v>
      </c>
      <c r="E5" s="36"/>
    </row>
    <row r="6" spans="1:5" ht="15" customHeight="1">
      <c r="A6" s="17" t="s">
        <v>64</v>
      </c>
      <c r="B6" s="24"/>
      <c r="C6" s="25"/>
      <c r="D6" s="28">
        <f aca="true" t="shared" si="0" ref="D6:D15">B6*C6</f>
        <v>0</v>
      </c>
      <c r="E6" s="37"/>
    </row>
    <row r="7" spans="1:5" ht="15" customHeight="1">
      <c r="A7" s="17" t="s">
        <v>65</v>
      </c>
      <c r="B7" s="24"/>
      <c r="C7" s="25"/>
      <c r="D7" s="28">
        <f t="shared" si="0"/>
        <v>0</v>
      </c>
      <c r="E7" s="37"/>
    </row>
    <row r="8" spans="1:5" ht="15" customHeight="1">
      <c r="A8" s="17"/>
      <c r="B8" s="24"/>
      <c r="C8" s="25">
        <v>0</v>
      </c>
      <c r="D8" s="28">
        <f t="shared" si="0"/>
        <v>0</v>
      </c>
      <c r="E8" s="37"/>
    </row>
    <row r="9" spans="1:5" ht="15" customHeight="1">
      <c r="A9" s="17"/>
      <c r="B9" s="24"/>
      <c r="C9" s="25"/>
      <c r="D9" s="28">
        <f t="shared" si="0"/>
        <v>0</v>
      </c>
      <c r="E9" s="37"/>
    </row>
    <row r="10" spans="1:5" ht="15" customHeight="1">
      <c r="A10" s="17"/>
      <c r="B10" s="24"/>
      <c r="C10" s="25"/>
      <c r="D10" s="28">
        <f t="shared" si="0"/>
        <v>0</v>
      </c>
      <c r="E10" s="37"/>
    </row>
    <row r="11" spans="1:5" ht="15" customHeight="1">
      <c r="A11" s="17"/>
      <c r="B11" s="24"/>
      <c r="C11" s="25"/>
      <c r="D11" s="28">
        <f t="shared" si="0"/>
        <v>0</v>
      </c>
      <c r="E11" s="37"/>
    </row>
    <row r="12" spans="1:5" ht="15" customHeight="1">
      <c r="A12" s="17"/>
      <c r="B12" s="24"/>
      <c r="C12" s="25"/>
      <c r="D12" s="28">
        <f t="shared" si="0"/>
        <v>0</v>
      </c>
      <c r="E12" s="37"/>
    </row>
    <row r="13" spans="1:5" ht="15" customHeight="1">
      <c r="A13" s="17"/>
      <c r="B13" s="24"/>
      <c r="C13" s="25"/>
      <c r="D13" s="28">
        <f t="shared" si="0"/>
        <v>0</v>
      </c>
      <c r="E13" s="37"/>
    </row>
    <row r="14" spans="1:5" ht="15" customHeight="1">
      <c r="A14" s="17"/>
      <c r="B14" s="24"/>
      <c r="C14" s="25"/>
      <c r="D14" s="28">
        <f t="shared" si="0"/>
        <v>0</v>
      </c>
      <c r="E14" s="37"/>
    </row>
    <row r="15" spans="1:5" ht="15" customHeight="1">
      <c r="A15" s="17"/>
      <c r="B15" s="32"/>
      <c r="C15" s="27"/>
      <c r="D15" s="28">
        <f t="shared" si="0"/>
        <v>0</v>
      </c>
      <c r="E15" s="37"/>
    </row>
    <row r="16" spans="1:5" ht="15" customHeight="1">
      <c r="A16" s="33" t="s">
        <v>30</v>
      </c>
      <c r="B16" s="34" t="s">
        <v>66</v>
      </c>
      <c r="C16" s="35" t="s">
        <v>82</v>
      </c>
      <c r="D16" s="21"/>
      <c r="E16" s="37"/>
    </row>
    <row r="17" spans="1:5" ht="15" customHeight="1">
      <c r="A17" s="18" t="s">
        <v>67</v>
      </c>
      <c r="B17" s="31"/>
      <c r="C17" s="23"/>
      <c r="D17" s="28">
        <f>B17*C17</f>
        <v>0</v>
      </c>
      <c r="E17" s="37"/>
    </row>
    <row r="18" spans="1:5" ht="15" customHeight="1">
      <c r="A18" s="19" t="s">
        <v>68</v>
      </c>
      <c r="B18" s="24"/>
      <c r="C18" s="25"/>
      <c r="D18" s="28">
        <f aca="true" t="shared" si="1" ref="D18:D30">B18*C18</f>
        <v>0</v>
      </c>
      <c r="E18" s="37"/>
    </row>
    <row r="19" spans="1:5" ht="15" customHeight="1">
      <c r="A19" s="19" t="s">
        <v>69</v>
      </c>
      <c r="B19" s="24"/>
      <c r="C19" s="25"/>
      <c r="D19" s="28">
        <f t="shared" si="1"/>
        <v>0</v>
      </c>
      <c r="E19" s="37"/>
    </row>
    <row r="20" spans="1:5" ht="15" customHeight="1">
      <c r="A20" s="19" t="s">
        <v>70</v>
      </c>
      <c r="B20" s="24"/>
      <c r="C20" s="25"/>
      <c r="D20" s="28">
        <f t="shared" si="1"/>
        <v>0</v>
      </c>
      <c r="E20" s="37"/>
    </row>
    <row r="21" spans="1:5" ht="15" customHeight="1">
      <c r="A21" s="19" t="s">
        <v>71</v>
      </c>
      <c r="B21" s="24"/>
      <c r="C21" s="25"/>
      <c r="D21" s="28">
        <f t="shared" si="1"/>
        <v>0</v>
      </c>
      <c r="E21" s="37"/>
    </row>
    <row r="22" spans="1:5" ht="15" customHeight="1">
      <c r="A22" s="19" t="s">
        <v>72</v>
      </c>
      <c r="B22" s="24"/>
      <c r="C22" s="25"/>
      <c r="D22" s="28">
        <f t="shared" si="1"/>
        <v>0</v>
      </c>
      <c r="E22" s="37"/>
    </row>
    <row r="23" spans="1:5" ht="15" customHeight="1">
      <c r="A23" s="19" t="s">
        <v>73</v>
      </c>
      <c r="B23" s="24"/>
      <c r="C23" s="25"/>
      <c r="D23" s="28">
        <f t="shared" si="1"/>
        <v>0</v>
      </c>
      <c r="E23" s="37"/>
    </row>
    <row r="24" spans="1:5" ht="15" customHeight="1">
      <c r="A24" s="19" t="s">
        <v>74</v>
      </c>
      <c r="B24" s="24"/>
      <c r="C24" s="25"/>
      <c r="D24" s="28">
        <f t="shared" si="1"/>
        <v>0</v>
      </c>
      <c r="E24" s="37"/>
    </row>
    <row r="25" spans="1:5" ht="15" customHeight="1">
      <c r="A25" s="19" t="s">
        <v>75</v>
      </c>
      <c r="B25" s="24"/>
      <c r="C25" s="25"/>
      <c r="D25" s="28">
        <f t="shared" si="1"/>
        <v>0</v>
      </c>
      <c r="E25" s="37"/>
    </row>
    <row r="26" spans="1:5" ht="15" customHeight="1">
      <c r="A26" s="19" t="s">
        <v>76</v>
      </c>
      <c r="B26" s="24"/>
      <c r="C26" s="25"/>
      <c r="D26" s="28">
        <f t="shared" si="1"/>
        <v>0</v>
      </c>
      <c r="E26" s="37"/>
    </row>
    <row r="27" spans="1:5" ht="15" customHeight="1">
      <c r="A27" s="19"/>
      <c r="B27" s="24"/>
      <c r="C27" s="25"/>
      <c r="D27" s="28">
        <f t="shared" si="1"/>
        <v>0</v>
      </c>
      <c r="E27" s="37"/>
    </row>
    <row r="28" spans="1:5" ht="15" customHeight="1">
      <c r="A28" s="19"/>
      <c r="B28" s="24"/>
      <c r="C28" s="25"/>
      <c r="D28" s="28">
        <f t="shared" si="1"/>
        <v>0</v>
      </c>
      <c r="E28" s="37"/>
    </row>
    <row r="29" spans="1:5" ht="15" customHeight="1">
      <c r="A29" s="19"/>
      <c r="B29" s="24"/>
      <c r="C29" s="25"/>
      <c r="D29" s="28">
        <f t="shared" si="1"/>
        <v>0</v>
      </c>
      <c r="E29" s="37"/>
    </row>
    <row r="30" spans="1:5" ht="15" customHeight="1">
      <c r="A30" s="19"/>
      <c r="B30" s="24"/>
      <c r="C30" s="27"/>
      <c r="D30" s="28">
        <f t="shared" si="1"/>
        <v>0</v>
      </c>
      <c r="E30" s="37"/>
    </row>
    <row r="31" spans="1:5" ht="15" customHeight="1">
      <c r="A31" s="33" t="s">
        <v>77</v>
      </c>
      <c r="B31" s="34" t="s">
        <v>66</v>
      </c>
      <c r="C31" s="35" t="s">
        <v>82</v>
      </c>
      <c r="D31" s="20"/>
      <c r="E31" s="37"/>
    </row>
    <row r="32" spans="1:5" ht="15" customHeight="1">
      <c r="A32" s="18" t="s">
        <v>78</v>
      </c>
      <c r="B32" s="22"/>
      <c r="C32" s="26"/>
      <c r="D32" s="28">
        <f>B32*C32</f>
        <v>0</v>
      </c>
      <c r="E32" s="37"/>
    </row>
    <row r="33" spans="1:5" ht="15" customHeight="1">
      <c r="A33" s="19" t="s">
        <v>79</v>
      </c>
      <c r="B33" s="24"/>
      <c r="C33" s="25"/>
      <c r="D33" s="28">
        <f aca="true" t="shared" si="2" ref="D33:D58">B33*C33</f>
        <v>0</v>
      </c>
      <c r="E33" s="37"/>
    </row>
    <row r="34" spans="1:5" ht="15" customHeight="1">
      <c r="A34" s="19" t="s">
        <v>80</v>
      </c>
      <c r="B34" s="24"/>
      <c r="C34" s="25"/>
      <c r="D34" s="28">
        <f t="shared" si="2"/>
        <v>0</v>
      </c>
      <c r="E34" s="37"/>
    </row>
    <row r="35" spans="1:5" ht="15" customHeight="1">
      <c r="A35" s="19" t="s">
        <v>81</v>
      </c>
      <c r="B35" s="24"/>
      <c r="C35" s="25"/>
      <c r="D35" s="28">
        <f t="shared" si="2"/>
        <v>0</v>
      </c>
      <c r="E35" s="37"/>
    </row>
    <row r="36" spans="1:5" ht="15" customHeight="1">
      <c r="A36" s="19"/>
      <c r="B36" s="24"/>
      <c r="C36" s="25"/>
      <c r="D36" s="28">
        <f t="shared" si="2"/>
        <v>0</v>
      </c>
      <c r="E36" s="37"/>
    </row>
    <row r="37" spans="1:5" ht="15" customHeight="1">
      <c r="A37" s="19"/>
      <c r="B37" s="24"/>
      <c r="C37" s="25"/>
      <c r="D37" s="28">
        <f t="shared" si="2"/>
        <v>0</v>
      </c>
      <c r="E37" s="37"/>
    </row>
    <row r="38" spans="1:5" ht="15" customHeight="1">
      <c r="A38" s="33" t="s">
        <v>83</v>
      </c>
      <c r="B38" s="34" t="s">
        <v>84</v>
      </c>
      <c r="C38" s="35" t="s">
        <v>91</v>
      </c>
      <c r="D38" s="20"/>
      <c r="E38" s="37"/>
    </row>
    <row r="39" spans="1:5" ht="15" customHeight="1">
      <c r="A39" s="18" t="s">
        <v>85</v>
      </c>
      <c r="B39" s="22"/>
      <c r="C39" s="26"/>
      <c r="D39" s="28">
        <f t="shared" si="2"/>
        <v>0</v>
      </c>
      <c r="E39" s="37"/>
    </row>
    <row r="40" spans="1:5" ht="15" customHeight="1">
      <c r="A40" s="19" t="s">
        <v>86</v>
      </c>
      <c r="B40" s="24"/>
      <c r="C40" s="25"/>
      <c r="D40" s="28">
        <f t="shared" si="2"/>
        <v>0</v>
      </c>
      <c r="E40" s="37"/>
    </row>
    <row r="41" spans="1:5" ht="15" customHeight="1">
      <c r="A41" s="19" t="s">
        <v>87</v>
      </c>
      <c r="B41" s="24"/>
      <c r="C41" s="25"/>
      <c r="D41" s="28">
        <f t="shared" si="2"/>
        <v>0</v>
      </c>
      <c r="E41" s="37"/>
    </row>
    <row r="42" spans="1:5" ht="15" customHeight="1">
      <c r="A42" s="19"/>
      <c r="B42" s="24"/>
      <c r="C42" s="25"/>
      <c r="D42" s="28">
        <f t="shared" si="2"/>
        <v>0</v>
      </c>
      <c r="E42" s="37"/>
    </row>
    <row r="43" spans="1:5" ht="15" customHeight="1">
      <c r="A43" s="19"/>
      <c r="B43" s="24"/>
      <c r="C43" s="25"/>
      <c r="D43" s="28">
        <f t="shared" si="2"/>
        <v>0</v>
      </c>
      <c r="E43" s="37"/>
    </row>
    <row r="44" spans="1:5" ht="15" customHeight="1">
      <c r="A44" s="19"/>
      <c r="B44" s="24"/>
      <c r="C44" s="25"/>
      <c r="D44" s="28">
        <f t="shared" si="2"/>
        <v>0</v>
      </c>
      <c r="E44" s="37"/>
    </row>
    <row r="45" spans="1:5" ht="15" customHeight="1">
      <c r="A45" s="19"/>
      <c r="B45" s="24"/>
      <c r="C45" s="25"/>
      <c r="D45" s="28">
        <f t="shared" si="2"/>
        <v>0</v>
      </c>
      <c r="E45" s="37"/>
    </row>
    <row r="46" spans="1:5" ht="15" customHeight="1">
      <c r="A46" s="19"/>
      <c r="B46" s="24"/>
      <c r="C46" s="25"/>
      <c r="D46" s="28">
        <f t="shared" si="2"/>
        <v>0</v>
      </c>
      <c r="E46" s="37"/>
    </row>
    <row r="47" spans="1:5" ht="15" customHeight="1">
      <c r="A47" s="33" t="s">
        <v>33</v>
      </c>
      <c r="B47" s="34" t="s">
        <v>84</v>
      </c>
      <c r="C47" s="35" t="s">
        <v>91</v>
      </c>
      <c r="D47" s="20"/>
      <c r="E47" s="37"/>
    </row>
    <row r="48" spans="1:5" ht="15" customHeight="1">
      <c r="A48" s="18" t="s">
        <v>88</v>
      </c>
      <c r="B48" s="22"/>
      <c r="C48" s="26"/>
      <c r="D48" s="28">
        <f t="shared" si="2"/>
        <v>0</v>
      </c>
      <c r="E48" s="37"/>
    </row>
    <row r="49" spans="1:5" ht="15" customHeight="1">
      <c r="A49" s="19" t="s">
        <v>89</v>
      </c>
      <c r="B49" s="24"/>
      <c r="C49" s="25"/>
      <c r="D49" s="28">
        <f t="shared" si="2"/>
        <v>0</v>
      </c>
      <c r="E49" s="37"/>
    </row>
    <row r="50" spans="1:5" ht="15" customHeight="1">
      <c r="A50" s="19" t="s">
        <v>90</v>
      </c>
      <c r="B50" s="24"/>
      <c r="C50" s="25"/>
      <c r="D50" s="28">
        <f t="shared" si="2"/>
        <v>0</v>
      </c>
      <c r="E50" s="37"/>
    </row>
    <row r="51" spans="1:5" ht="15" customHeight="1">
      <c r="A51" s="19"/>
      <c r="B51" s="24"/>
      <c r="C51" s="25"/>
      <c r="D51" s="28">
        <f t="shared" si="2"/>
        <v>0</v>
      </c>
      <c r="E51" s="37"/>
    </row>
    <row r="52" spans="1:5" ht="15" customHeight="1">
      <c r="A52" s="19"/>
      <c r="B52" s="24"/>
      <c r="C52" s="25"/>
      <c r="D52" s="28">
        <f t="shared" si="2"/>
        <v>0</v>
      </c>
      <c r="E52" s="37"/>
    </row>
    <row r="53" spans="1:5" ht="15" customHeight="1">
      <c r="A53" s="19"/>
      <c r="B53" s="24"/>
      <c r="C53" s="25"/>
      <c r="D53" s="28">
        <f t="shared" si="2"/>
        <v>0</v>
      </c>
      <c r="E53" s="37"/>
    </row>
    <row r="54" spans="1:5" ht="15" customHeight="1">
      <c r="A54" s="19"/>
      <c r="B54" s="24"/>
      <c r="C54" s="25"/>
      <c r="D54" s="28">
        <f t="shared" si="2"/>
        <v>0</v>
      </c>
      <c r="E54" s="37"/>
    </row>
    <row r="55" spans="1:5" ht="15" customHeight="1">
      <c r="A55" s="19"/>
      <c r="B55" s="24"/>
      <c r="C55" s="25"/>
      <c r="D55" s="28">
        <f t="shared" si="2"/>
        <v>0</v>
      </c>
      <c r="E55" s="37"/>
    </row>
    <row r="56" spans="1:5" ht="15" customHeight="1">
      <c r="A56" s="19"/>
      <c r="B56" s="24"/>
      <c r="C56" s="25"/>
      <c r="D56" s="28">
        <f t="shared" si="2"/>
        <v>0</v>
      </c>
      <c r="E56" s="37"/>
    </row>
    <row r="57" spans="1:5" ht="15" customHeight="1">
      <c r="A57" s="19"/>
      <c r="B57" s="24"/>
      <c r="C57" s="25"/>
      <c r="D57" s="28">
        <f t="shared" si="2"/>
        <v>0</v>
      </c>
      <c r="E57" s="37"/>
    </row>
    <row r="58" spans="1:5" ht="15" customHeight="1">
      <c r="A58" s="19"/>
      <c r="B58" s="24"/>
      <c r="C58" s="25"/>
      <c r="D58" s="28">
        <f t="shared" si="2"/>
        <v>0</v>
      </c>
      <c r="E58" s="38"/>
    </row>
    <row r="59" spans="1:5" ht="15" customHeight="1">
      <c r="A59" s="29" t="s">
        <v>6</v>
      </c>
      <c r="B59" s="459" t="s">
        <v>59</v>
      </c>
      <c r="C59" s="460"/>
      <c r="D59" s="461" t="s">
        <v>21</v>
      </c>
      <c r="E59" s="465" t="s">
        <v>60</v>
      </c>
    </row>
    <row r="60" spans="1:5" ht="15" customHeight="1">
      <c r="A60" s="33" t="s">
        <v>92</v>
      </c>
      <c r="B60" s="34" t="s">
        <v>93</v>
      </c>
      <c r="C60" s="35" t="s">
        <v>94</v>
      </c>
      <c r="D60" s="462"/>
      <c r="E60" s="466"/>
    </row>
    <row r="61" spans="1:5" ht="15" customHeight="1">
      <c r="A61" s="18" t="s">
        <v>95</v>
      </c>
      <c r="B61" s="22"/>
      <c r="C61" s="25"/>
      <c r="D61" s="28">
        <f aca="true" t="shared" si="3" ref="D61:D113">B61*C61</f>
        <v>0</v>
      </c>
      <c r="E61" s="37"/>
    </row>
    <row r="62" spans="1:5" ht="15" customHeight="1">
      <c r="A62" s="19" t="s">
        <v>96</v>
      </c>
      <c r="B62" s="24"/>
      <c r="C62" s="25"/>
      <c r="D62" s="28">
        <f t="shared" si="3"/>
        <v>0</v>
      </c>
      <c r="E62" s="37"/>
    </row>
    <row r="63" spans="1:5" ht="15" customHeight="1">
      <c r="A63" s="19" t="s">
        <v>97</v>
      </c>
      <c r="B63" s="24"/>
      <c r="C63" s="25"/>
      <c r="D63" s="28">
        <f t="shared" si="3"/>
        <v>0</v>
      </c>
      <c r="E63" s="37"/>
    </row>
    <row r="64" spans="1:5" ht="15" customHeight="1">
      <c r="A64" s="19" t="s">
        <v>98</v>
      </c>
      <c r="B64" s="24"/>
      <c r="C64" s="25"/>
      <c r="D64" s="28">
        <f t="shared" si="3"/>
        <v>0</v>
      </c>
      <c r="E64" s="37"/>
    </row>
    <row r="65" spans="1:5" ht="15" customHeight="1">
      <c r="A65" s="19" t="s">
        <v>99</v>
      </c>
      <c r="B65" s="24"/>
      <c r="C65" s="25"/>
      <c r="D65" s="28">
        <f t="shared" si="3"/>
        <v>0</v>
      </c>
      <c r="E65" s="37"/>
    </row>
    <row r="66" spans="1:5" ht="15" customHeight="1">
      <c r="A66" s="19"/>
      <c r="B66" s="24"/>
      <c r="C66" s="25"/>
      <c r="D66" s="28">
        <f t="shared" si="3"/>
        <v>0</v>
      </c>
      <c r="E66" s="37"/>
    </row>
    <row r="67" spans="1:5" ht="15" customHeight="1">
      <c r="A67" s="19"/>
      <c r="B67" s="24"/>
      <c r="C67" s="25"/>
      <c r="D67" s="28">
        <f t="shared" si="3"/>
        <v>0</v>
      </c>
      <c r="E67" s="37"/>
    </row>
    <row r="68" spans="1:5" ht="15" customHeight="1">
      <c r="A68" s="33" t="s">
        <v>100</v>
      </c>
      <c r="B68" s="34" t="s">
        <v>103</v>
      </c>
      <c r="C68" s="35" t="s">
        <v>104</v>
      </c>
      <c r="D68" s="20"/>
      <c r="E68" s="37"/>
    </row>
    <row r="69" spans="1:5" ht="15" customHeight="1">
      <c r="A69" s="19" t="s">
        <v>101</v>
      </c>
      <c r="B69" s="22"/>
      <c r="C69" s="25"/>
      <c r="D69" s="28">
        <f t="shared" si="3"/>
        <v>0</v>
      </c>
      <c r="E69" s="37"/>
    </row>
    <row r="70" spans="1:5" ht="15" customHeight="1">
      <c r="A70" s="19" t="s">
        <v>102</v>
      </c>
      <c r="B70" s="24"/>
      <c r="C70" s="25"/>
      <c r="D70" s="28">
        <f t="shared" si="3"/>
        <v>0</v>
      </c>
      <c r="E70" s="37"/>
    </row>
    <row r="71" spans="1:5" ht="15" customHeight="1">
      <c r="A71" s="19"/>
      <c r="B71" s="24"/>
      <c r="C71" s="25"/>
      <c r="D71" s="28">
        <f t="shared" si="3"/>
        <v>0</v>
      </c>
      <c r="E71" s="38"/>
    </row>
    <row r="72" spans="1:5" ht="15" customHeight="1">
      <c r="A72" s="19"/>
      <c r="B72" s="24"/>
      <c r="C72" s="25"/>
      <c r="D72" s="28">
        <f t="shared" si="3"/>
        <v>0</v>
      </c>
      <c r="E72" s="38"/>
    </row>
    <row r="73" spans="1:5" ht="15" customHeight="1">
      <c r="A73" s="19"/>
      <c r="B73" s="24"/>
      <c r="C73" s="25"/>
      <c r="D73" s="28">
        <f t="shared" si="3"/>
        <v>0</v>
      </c>
      <c r="E73" s="37"/>
    </row>
    <row r="74" spans="1:5" ht="15" customHeight="1">
      <c r="A74" s="19"/>
      <c r="B74" s="24"/>
      <c r="C74" s="25"/>
      <c r="D74" s="28">
        <f t="shared" si="3"/>
        <v>0</v>
      </c>
      <c r="E74" s="37"/>
    </row>
    <row r="75" spans="1:5" ht="15" customHeight="1">
      <c r="A75" s="33" t="s">
        <v>105</v>
      </c>
      <c r="B75" s="456" t="s">
        <v>106</v>
      </c>
      <c r="C75" s="457"/>
      <c r="D75" s="20"/>
      <c r="E75" s="37"/>
    </row>
    <row r="76" spans="1:5" ht="15" customHeight="1">
      <c r="A76" s="18" t="s">
        <v>107</v>
      </c>
      <c r="B76" s="22"/>
      <c r="C76" s="25"/>
      <c r="D76" s="28">
        <f t="shared" si="3"/>
        <v>0</v>
      </c>
      <c r="E76" s="37"/>
    </row>
    <row r="77" spans="1:5" ht="15" customHeight="1">
      <c r="A77" s="19" t="s">
        <v>108</v>
      </c>
      <c r="B77" s="24"/>
      <c r="C77" s="25"/>
      <c r="D77" s="28">
        <f t="shared" si="3"/>
        <v>0</v>
      </c>
      <c r="E77" s="37"/>
    </row>
    <row r="78" spans="1:5" ht="15" customHeight="1">
      <c r="A78" s="19" t="s">
        <v>109</v>
      </c>
      <c r="B78" s="24"/>
      <c r="C78" s="25"/>
      <c r="D78" s="28">
        <f t="shared" si="3"/>
        <v>0</v>
      </c>
      <c r="E78" s="37"/>
    </row>
    <row r="79" spans="1:5" ht="15" customHeight="1">
      <c r="A79" s="19" t="s">
        <v>110</v>
      </c>
      <c r="B79" s="24"/>
      <c r="C79" s="25"/>
      <c r="D79" s="28">
        <f t="shared" si="3"/>
        <v>0</v>
      </c>
      <c r="E79" s="37"/>
    </row>
    <row r="80" spans="1:5" ht="15" customHeight="1">
      <c r="A80" s="19" t="s">
        <v>111</v>
      </c>
      <c r="B80" s="24"/>
      <c r="C80" s="25"/>
      <c r="D80" s="28">
        <f t="shared" si="3"/>
        <v>0</v>
      </c>
      <c r="E80" s="37"/>
    </row>
    <row r="81" spans="1:5" ht="15" customHeight="1">
      <c r="A81" s="19" t="s">
        <v>112</v>
      </c>
      <c r="B81" s="24"/>
      <c r="C81" s="25"/>
      <c r="D81" s="28">
        <f t="shared" si="3"/>
        <v>0</v>
      </c>
      <c r="E81" s="37"/>
    </row>
    <row r="82" spans="1:5" ht="15" customHeight="1">
      <c r="A82" s="19"/>
      <c r="B82" s="24"/>
      <c r="C82" s="25"/>
      <c r="D82" s="28">
        <f t="shared" si="3"/>
        <v>0</v>
      </c>
      <c r="E82" s="37"/>
    </row>
    <row r="83" spans="1:5" ht="15" customHeight="1">
      <c r="A83" s="33" t="s">
        <v>113</v>
      </c>
      <c r="B83" s="456" t="s">
        <v>106</v>
      </c>
      <c r="C83" s="457"/>
      <c r="D83" s="20"/>
      <c r="E83" s="37"/>
    </row>
    <row r="84" spans="1:5" ht="15" customHeight="1">
      <c r="A84" s="18" t="s">
        <v>114</v>
      </c>
      <c r="B84" s="22"/>
      <c r="C84" s="25"/>
      <c r="D84" s="28">
        <f t="shared" si="3"/>
        <v>0</v>
      </c>
      <c r="E84" s="37"/>
    </row>
    <row r="85" spans="1:5" ht="15" customHeight="1">
      <c r="A85" s="19" t="s">
        <v>115</v>
      </c>
      <c r="B85" s="24"/>
      <c r="C85" s="25"/>
      <c r="D85" s="28">
        <f t="shared" si="3"/>
        <v>0</v>
      </c>
      <c r="E85" s="37"/>
    </row>
    <row r="86" spans="1:5" ht="15" customHeight="1">
      <c r="A86" s="19" t="s">
        <v>116</v>
      </c>
      <c r="B86" s="24"/>
      <c r="C86" s="25"/>
      <c r="D86" s="28">
        <f t="shared" si="3"/>
        <v>0</v>
      </c>
      <c r="E86" s="37"/>
    </row>
    <row r="87" spans="1:5" ht="15" customHeight="1">
      <c r="A87" s="19" t="s">
        <v>117</v>
      </c>
      <c r="B87" s="24"/>
      <c r="C87" s="25"/>
      <c r="D87" s="28">
        <f t="shared" si="3"/>
        <v>0</v>
      </c>
      <c r="E87" s="37"/>
    </row>
    <row r="88" spans="1:5" ht="15" customHeight="1">
      <c r="A88" s="19" t="s">
        <v>118</v>
      </c>
      <c r="B88" s="24"/>
      <c r="C88" s="25"/>
      <c r="D88" s="28">
        <f t="shared" si="3"/>
        <v>0</v>
      </c>
      <c r="E88" s="37"/>
    </row>
    <row r="89" spans="1:5" ht="15" customHeight="1">
      <c r="A89" s="19" t="s">
        <v>119</v>
      </c>
      <c r="B89" s="24"/>
      <c r="C89" s="25"/>
      <c r="D89" s="28">
        <f t="shared" si="3"/>
        <v>0</v>
      </c>
      <c r="E89" s="38"/>
    </row>
    <row r="90" spans="1:5" ht="15" customHeight="1">
      <c r="A90" s="19"/>
      <c r="B90" s="24"/>
      <c r="C90" s="25"/>
      <c r="D90" s="28">
        <f t="shared" si="3"/>
        <v>0</v>
      </c>
      <c r="E90" s="38"/>
    </row>
    <row r="91" spans="1:5" ht="15" customHeight="1">
      <c r="A91" s="19"/>
      <c r="B91" s="24"/>
      <c r="C91" s="25"/>
      <c r="D91" s="28">
        <f t="shared" si="3"/>
        <v>0</v>
      </c>
      <c r="E91" s="38"/>
    </row>
    <row r="92" spans="1:5" ht="15" customHeight="1">
      <c r="A92" s="19"/>
      <c r="B92" s="24"/>
      <c r="C92" s="25"/>
      <c r="D92" s="28">
        <f t="shared" si="3"/>
        <v>0</v>
      </c>
      <c r="E92" s="38"/>
    </row>
    <row r="93" spans="1:5" ht="15" customHeight="1">
      <c r="A93" s="19"/>
      <c r="B93" s="24"/>
      <c r="C93" s="25"/>
      <c r="D93" s="28">
        <f t="shared" si="3"/>
        <v>0</v>
      </c>
      <c r="E93" s="37"/>
    </row>
    <row r="94" spans="1:5" ht="15" customHeight="1">
      <c r="A94" s="19"/>
      <c r="B94" s="24"/>
      <c r="C94" s="25"/>
      <c r="D94" s="28">
        <f t="shared" si="3"/>
        <v>0</v>
      </c>
      <c r="E94" s="37"/>
    </row>
    <row r="95" spans="1:5" ht="15" customHeight="1">
      <c r="A95" s="33" t="s">
        <v>37</v>
      </c>
      <c r="B95" s="456" t="s">
        <v>106</v>
      </c>
      <c r="C95" s="457"/>
      <c r="D95" s="20"/>
      <c r="E95" s="37"/>
    </row>
    <row r="96" spans="1:5" ht="15" customHeight="1">
      <c r="A96" s="18" t="s">
        <v>121</v>
      </c>
      <c r="B96" s="22"/>
      <c r="C96" s="25"/>
      <c r="D96" s="28">
        <f t="shared" si="3"/>
        <v>0</v>
      </c>
      <c r="E96" s="37"/>
    </row>
    <row r="97" spans="1:5" ht="15" customHeight="1">
      <c r="A97" s="19" t="s">
        <v>122</v>
      </c>
      <c r="B97" s="24"/>
      <c r="C97" s="25"/>
      <c r="D97" s="28">
        <f t="shared" si="3"/>
        <v>0</v>
      </c>
      <c r="E97" s="37"/>
    </row>
    <row r="98" spans="1:5" ht="15" customHeight="1">
      <c r="A98" s="19" t="s">
        <v>123</v>
      </c>
      <c r="B98" s="24"/>
      <c r="C98" s="25"/>
      <c r="D98" s="28">
        <f t="shared" si="3"/>
        <v>0</v>
      </c>
      <c r="E98" s="37"/>
    </row>
    <row r="99" spans="1:5" ht="15" customHeight="1">
      <c r="A99" s="19"/>
      <c r="B99" s="24"/>
      <c r="C99" s="25"/>
      <c r="D99" s="28">
        <f t="shared" si="3"/>
        <v>0</v>
      </c>
      <c r="E99" s="37"/>
    </row>
    <row r="100" spans="1:5" ht="15" customHeight="1">
      <c r="A100" s="19"/>
      <c r="B100" s="24"/>
      <c r="C100" s="25"/>
      <c r="D100" s="28">
        <f t="shared" si="3"/>
        <v>0</v>
      </c>
      <c r="E100" s="37"/>
    </row>
    <row r="101" spans="1:5" ht="15" customHeight="1">
      <c r="A101" s="19"/>
      <c r="B101" s="24"/>
      <c r="C101" s="25"/>
      <c r="D101" s="28">
        <f t="shared" si="3"/>
        <v>0</v>
      </c>
      <c r="E101" s="37"/>
    </row>
    <row r="102" spans="1:5" ht="15" customHeight="1">
      <c r="A102" s="19"/>
      <c r="B102" s="24"/>
      <c r="C102" s="25"/>
      <c r="D102" s="28">
        <f t="shared" si="3"/>
        <v>0</v>
      </c>
      <c r="E102" s="37"/>
    </row>
    <row r="103" spans="1:5" ht="15" customHeight="1">
      <c r="A103" s="33" t="s">
        <v>120</v>
      </c>
      <c r="B103" s="456" t="s">
        <v>106</v>
      </c>
      <c r="C103" s="457"/>
      <c r="D103" s="20"/>
      <c r="E103" s="37"/>
    </row>
    <row r="104" spans="1:5" ht="15" customHeight="1">
      <c r="A104" s="18" t="s">
        <v>124</v>
      </c>
      <c r="B104" s="22"/>
      <c r="C104" s="25"/>
      <c r="D104" s="28">
        <f t="shared" si="3"/>
        <v>0</v>
      </c>
      <c r="E104" s="37"/>
    </row>
    <row r="105" spans="1:5" ht="15" customHeight="1">
      <c r="A105" s="19" t="s">
        <v>125</v>
      </c>
      <c r="B105" s="24"/>
      <c r="C105" s="25"/>
      <c r="D105" s="28">
        <f t="shared" si="3"/>
        <v>0</v>
      </c>
      <c r="E105" s="37"/>
    </row>
    <row r="106" spans="1:5" ht="15" customHeight="1">
      <c r="A106" s="19" t="s">
        <v>126</v>
      </c>
      <c r="B106" s="24"/>
      <c r="C106" s="25"/>
      <c r="D106" s="28">
        <f t="shared" si="3"/>
        <v>0</v>
      </c>
      <c r="E106" s="37"/>
    </row>
    <row r="107" spans="1:5" ht="15" customHeight="1">
      <c r="A107" s="19" t="s">
        <v>127</v>
      </c>
      <c r="B107" s="24"/>
      <c r="C107" s="25"/>
      <c r="D107" s="28">
        <f t="shared" si="3"/>
        <v>0</v>
      </c>
      <c r="E107" s="37"/>
    </row>
    <row r="108" spans="1:5" ht="15" customHeight="1">
      <c r="A108" s="19" t="s">
        <v>128</v>
      </c>
      <c r="B108" s="24"/>
      <c r="C108" s="25"/>
      <c r="D108" s="28">
        <f t="shared" si="3"/>
        <v>0</v>
      </c>
      <c r="E108" s="37"/>
    </row>
    <row r="109" spans="1:5" ht="15" customHeight="1">
      <c r="A109" s="19" t="s">
        <v>129</v>
      </c>
      <c r="B109" s="24"/>
      <c r="C109" s="25"/>
      <c r="D109" s="28">
        <f t="shared" si="3"/>
        <v>0</v>
      </c>
      <c r="E109" s="37"/>
    </row>
    <row r="110" spans="1:5" ht="15" customHeight="1">
      <c r="A110" s="19" t="s">
        <v>130</v>
      </c>
      <c r="B110" s="24"/>
      <c r="C110" s="25"/>
      <c r="D110" s="28">
        <f t="shared" si="3"/>
        <v>0</v>
      </c>
      <c r="E110" s="37"/>
    </row>
    <row r="111" spans="1:5" ht="15" customHeight="1">
      <c r="A111" s="19"/>
      <c r="B111" s="24"/>
      <c r="C111" s="25"/>
      <c r="D111" s="28">
        <f t="shared" si="3"/>
        <v>0</v>
      </c>
      <c r="E111" s="37"/>
    </row>
    <row r="112" spans="1:5" ht="15" customHeight="1">
      <c r="A112" s="19"/>
      <c r="B112" s="24"/>
      <c r="C112" s="25"/>
      <c r="D112" s="28">
        <f t="shared" si="3"/>
        <v>0</v>
      </c>
      <c r="E112" s="37"/>
    </row>
    <row r="113" spans="1:5" ht="15" customHeight="1">
      <c r="A113" s="19"/>
      <c r="B113" s="24"/>
      <c r="C113" s="25"/>
      <c r="D113" s="28">
        <f t="shared" si="3"/>
        <v>0</v>
      </c>
      <c r="E113" s="37"/>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0"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49">
      <selection activeCell="A68" sqref="A68"/>
    </sheetView>
  </sheetViews>
  <sheetFormatPr defaultColWidth="9.140625" defaultRowHeight="15"/>
  <cols>
    <col min="1" max="1" width="45.7109375" style="234" customWidth="1"/>
    <col min="2" max="4" width="11.7109375" style="234" customWidth="1"/>
    <col min="5" max="5" width="30.7109375" style="234" customWidth="1"/>
    <col min="6" max="6" width="53.57421875" style="234" customWidth="1"/>
    <col min="7" max="7" width="20.28125" style="236" customWidth="1"/>
    <col min="8" max="9" width="9.140625" style="236" customWidth="1"/>
    <col min="10" max="16384" width="9.140625" style="234" customWidth="1"/>
  </cols>
  <sheetData>
    <row r="1" spans="1:5" s="13" customFormat="1" ht="33.75" customHeight="1">
      <c r="A1" s="453" t="s">
        <v>230</v>
      </c>
      <c r="B1" s="454"/>
      <c r="C1" s="454"/>
      <c r="D1" s="454"/>
      <c r="E1" s="455"/>
    </row>
    <row r="2" spans="1:5" ht="15" customHeight="1">
      <c r="A2" s="238"/>
      <c r="B2" s="235"/>
      <c r="C2" s="235"/>
      <c r="D2" s="235"/>
      <c r="E2" s="235"/>
    </row>
    <row r="3" spans="1:8" ht="15" customHeight="1">
      <c r="A3" s="235"/>
      <c r="B3" s="235"/>
      <c r="C3" s="235"/>
      <c r="D3" s="235"/>
      <c r="E3" s="235"/>
      <c r="G3" s="236" t="s">
        <v>227</v>
      </c>
      <c r="H3" s="236" t="s">
        <v>228</v>
      </c>
    </row>
    <row r="4" spans="1:8" ht="15" customHeight="1">
      <c r="A4" s="235"/>
      <c r="B4" s="235"/>
      <c r="C4" s="235"/>
      <c r="D4" s="235"/>
      <c r="E4" s="235"/>
      <c r="G4" s="236">
        <f>IF(H4=0,"","Wages")</f>
      </c>
      <c r="H4" s="236">
        <f>SUM('Step 2 - Annual Cash Budget'!K17:K17)</f>
        <v>0</v>
      </c>
    </row>
    <row r="5" spans="1:8" ht="15" customHeight="1">
      <c r="A5" s="235"/>
      <c r="B5" s="235"/>
      <c r="C5" s="235"/>
      <c r="D5" s="235"/>
      <c r="E5" s="235"/>
      <c r="G5" s="236">
        <f>IF(H5=0,"","AH &amp; Breeding")</f>
      </c>
      <c r="H5" s="236">
        <f>SUM('Step 2 - Annual Cash Budget'!K18:K19)</f>
        <v>0</v>
      </c>
    </row>
    <row r="6" spans="1:8" ht="15" customHeight="1">
      <c r="A6" s="235"/>
      <c r="B6" s="235"/>
      <c r="C6" s="235"/>
      <c r="D6" s="235"/>
      <c r="E6" s="235"/>
      <c r="G6" s="236">
        <f>IF(H6=0,"","Maintenance &amp; Running")</f>
      </c>
      <c r="H6" s="236">
        <f>SUM('Step 2 - Annual Cash Budget'!K20:K21,'Step 2 - Annual Cash Budget'!K28:K28,'Step 2 - Annual Cash Budget'!K31:K31,'Step 2 - Annual Cash Budget'!K32:K32,'Step 2 - Annual Cash Budget'!K33:K33)</f>
        <v>0</v>
      </c>
    </row>
    <row r="7" spans="1:8" ht="15" customHeight="1">
      <c r="A7" s="235"/>
      <c r="B7" s="235"/>
      <c r="C7" s="235"/>
      <c r="D7" s="235"/>
      <c r="E7" s="235"/>
      <c r="G7" s="236">
        <f>IF(H7=0,"","Feed")</f>
      </c>
      <c r="H7" s="236">
        <f>SUM('Step 2 - Annual Cash Budget'!K22:K26,'Step 2 - Annual Cash Budget'!K29:K30)</f>
        <v>0</v>
      </c>
    </row>
    <row r="8" spans="1:8" ht="15" customHeight="1">
      <c r="A8" s="235"/>
      <c r="B8" s="235"/>
      <c r="C8" s="235"/>
      <c r="D8" s="235"/>
      <c r="E8" s="235"/>
      <c r="G8" s="236">
        <f>IF(H8=0,"","Fertiliser")</f>
      </c>
      <c r="H8" s="236">
        <f>SUM('Step 2 - Annual Cash Budget'!K27:K27)</f>
        <v>0</v>
      </c>
    </row>
    <row r="9" spans="1:8" ht="15" customHeight="1">
      <c r="A9" s="235"/>
      <c r="B9" s="235"/>
      <c r="C9" s="235"/>
      <c r="D9" s="235"/>
      <c r="E9" s="235"/>
      <c r="G9" s="236">
        <f>IF(H9=0,"","Overheads")</f>
      </c>
      <c r="H9" s="236">
        <f>SUM('Step 2 - Annual Cash Budget'!K34:K37)</f>
        <v>0</v>
      </c>
    </row>
    <row r="10" spans="1:8" ht="15" customHeight="1">
      <c r="A10" s="235"/>
      <c r="B10" s="235"/>
      <c r="C10" s="235"/>
      <c r="D10" s="235"/>
      <c r="E10" s="235"/>
      <c r="G10" s="236">
        <f>IF(H10=0,"","Rent")</f>
      </c>
      <c r="H10" s="236">
        <f>SUM('Step 2 - Annual Cash Budget'!K40:K40)</f>
        <v>0</v>
      </c>
    </row>
    <row r="11" spans="1:8" ht="15" customHeight="1">
      <c r="A11" s="235"/>
      <c r="B11" s="235"/>
      <c r="C11" s="235"/>
      <c r="D11" s="235"/>
      <c r="E11" s="235"/>
      <c r="G11" s="236">
        <f>IF(H11=0,"","Interest")</f>
      </c>
      <c r="H11" s="236">
        <f>SUM('Step 2 - Annual Cash Budget'!K41:K43)</f>
        <v>0</v>
      </c>
    </row>
    <row r="12" spans="1:8" ht="15" customHeight="1">
      <c r="A12" s="235"/>
      <c r="B12" s="235"/>
      <c r="C12" s="235"/>
      <c r="D12" s="235"/>
      <c r="E12" s="235"/>
      <c r="G12" s="236">
        <f>IF(H12=0,"","Tax")</f>
      </c>
      <c r="H12" s="236">
        <f>SUM('Step 2 - Annual Cash Budget'!K44:K44)</f>
        <v>0</v>
      </c>
    </row>
    <row r="13" spans="1:8" ht="15" customHeight="1">
      <c r="A13" s="235"/>
      <c r="B13" s="235"/>
      <c r="C13" s="235"/>
      <c r="D13" s="235"/>
      <c r="E13" s="235"/>
      <c r="G13" s="236">
        <f>IF(H13=0,"","Drawings")</f>
      </c>
      <c r="H13" s="236">
        <f>SUM('Step 2 - Annual Cash Budget'!K45:K45)</f>
        <v>0</v>
      </c>
    </row>
    <row r="14" spans="1:8" ht="15" customHeight="1">
      <c r="A14" s="235"/>
      <c r="B14" s="235"/>
      <c r="C14" s="235"/>
      <c r="D14" s="235"/>
      <c r="E14" s="235"/>
      <c r="G14" s="236">
        <f>IF(H14=0,"","CapEx")</f>
      </c>
      <c r="H14" s="236">
        <f>SUM('Step 2 - Annual Cash Budget'!K46:K46)</f>
        <v>0</v>
      </c>
    </row>
    <row r="15" spans="1:8" ht="15" customHeight="1">
      <c r="A15" s="235"/>
      <c r="B15" s="235"/>
      <c r="C15" s="235"/>
      <c r="D15" s="235"/>
      <c r="E15" s="235"/>
      <c r="G15" s="236">
        <f>IF(H15=0,"","Other")</f>
      </c>
      <c r="H15" s="236">
        <f>SUM('Step 2 - Annual Cash Budget'!K39:K39)</f>
        <v>0</v>
      </c>
    </row>
    <row r="16" spans="1:8" ht="15" customHeight="1">
      <c r="A16" s="235"/>
      <c r="B16" s="235"/>
      <c r="C16" s="235"/>
      <c r="D16" s="235"/>
      <c r="E16" s="235"/>
      <c r="G16" s="236" t="s">
        <v>223</v>
      </c>
      <c r="H16" s="236">
        <f>SUM(H4:H15)</f>
        <v>0</v>
      </c>
    </row>
    <row r="17" spans="1:5" ht="15" customHeight="1">
      <c r="A17" s="235"/>
      <c r="B17" s="235"/>
      <c r="C17" s="235"/>
      <c r="D17" s="235"/>
      <c r="E17" s="235"/>
    </row>
    <row r="18" spans="1:5" ht="15" customHeight="1">
      <c r="A18" s="235"/>
      <c r="B18" s="235"/>
      <c r="C18" s="235"/>
      <c r="D18" s="235"/>
      <c r="E18" s="235"/>
    </row>
    <row r="19" spans="1:5" ht="15" customHeight="1">
      <c r="A19" s="235"/>
      <c r="B19" s="235"/>
      <c r="C19" s="235"/>
      <c r="D19" s="235"/>
      <c r="E19" s="235"/>
    </row>
    <row r="20" spans="1:5" ht="15" customHeight="1">
      <c r="A20" s="235"/>
      <c r="B20" s="235"/>
      <c r="C20" s="235"/>
      <c r="D20" s="235"/>
      <c r="E20" s="235"/>
    </row>
    <row r="21" spans="1:5" ht="15" customHeight="1">
      <c r="A21" s="235"/>
      <c r="B21" s="235"/>
      <c r="C21" s="235"/>
      <c r="D21" s="235"/>
      <c r="E21" s="235"/>
    </row>
    <row r="22" spans="1:5" ht="15" customHeight="1">
      <c r="A22" s="235"/>
      <c r="B22" s="235"/>
      <c r="C22" s="235"/>
      <c r="D22" s="235"/>
      <c r="E22" s="235"/>
    </row>
    <row r="23" spans="1:5" ht="15" customHeight="1">
      <c r="A23" s="235"/>
      <c r="B23" s="235"/>
      <c r="C23" s="235"/>
      <c r="D23" s="235"/>
      <c r="E23" s="235"/>
    </row>
    <row r="24" spans="1:9" ht="15" customHeight="1">
      <c r="A24" s="237"/>
      <c r="B24" s="235"/>
      <c r="C24" s="235"/>
      <c r="D24" s="235"/>
      <c r="E24" s="235"/>
      <c r="G24" s="236" t="s">
        <v>229</v>
      </c>
      <c r="H24" s="236" t="s">
        <v>165</v>
      </c>
      <c r="I24" s="236" t="s">
        <v>176</v>
      </c>
    </row>
    <row r="25" spans="1:9" ht="15" customHeight="1">
      <c r="A25" s="235"/>
      <c r="B25" s="235"/>
      <c r="C25" s="235"/>
      <c r="D25" s="235"/>
      <c r="E25" s="235"/>
      <c r="G25" s="236" t="str">
        <f>'Step 5 - Monthly Actuals'!N5</f>
        <v>June</v>
      </c>
      <c r="H25" s="236">
        <f>'Step 5 - Monthly Actuals'!N52</f>
        <v>0</v>
      </c>
      <c r="I25" s="236">
        <f>'Step 5 - Monthly Actuals'!O52</f>
        <v>0</v>
      </c>
    </row>
    <row r="26" spans="1:9" ht="15" customHeight="1">
      <c r="A26" s="235"/>
      <c r="B26" s="235"/>
      <c r="C26" s="235"/>
      <c r="D26" s="235"/>
      <c r="E26" s="235"/>
      <c r="G26" s="236" t="str">
        <f>'Step 5 - Monthly Actuals'!Q5</f>
        <v>July</v>
      </c>
      <c r="H26" s="236">
        <f>'Step 5 - Monthly Actuals'!Q52</f>
        <v>0</v>
      </c>
      <c r="I26" s="236">
        <f>'Step 5 - Monthly Actuals'!R52</f>
        <v>0</v>
      </c>
    </row>
    <row r="27" spans="1:9" ht="15" customHeight="1">
      <c r="A27" s="235"/>
      <c r="B27" s="235"/>
      <c r="C27" s="235"/>
      <c r="D27" s="235"/>
      <c r="E27" s="235"/>
      <c r="G27" s="236" t="str">
        <f>'Step 5 - Monthly Actuals'!T5</f>
        <v>August</v>
      </c>
      <c r="H27" s="236">
        <f>'Step 5 - Monthly Actuals'!T52</f>
        <v>0</v>
      </c>
      <c r="I27" s="236">
        <f>'Step 5 - Monthly Actuals'!U52</f>
        <v>0</v>
      </c>
    </row>
    <row r="28" spans="1:9" ht="15" customHeight="1">
      <c r="A28" s="235"/>
      <c r="B28" s="235"/>
      <c r="C28" s="235"/>
      <c r="D28" s="235"/>
      <c r="E28" s="235"/>
      <c r="G28" s="236" t="str">
        <f>'Step 5 - Monthly Actuals'!W5</f>
        <v>September</v>
      </c>
      <c r="H28" s="236">
        <f>'Step 5 - Monthly Actuals'!W52</f>
        <v>0</v>
      </c>
      <c r="I28" s="236">
        <f>'Step 5 - Monthly Actuals'!X52</f>
        <v>0</v>
      </c>
    </row>
    <row r="29" spans="1:9" ht="15" customHeight="1">
      <c r="A29" s="235"/>
      <c r="B29" s="235"/>
      <c r="C29" s="235"/>
      <c r="D29" s="235"/>
      <c r="E29" s="235"/>
      <c r="G29" s="236" t="str">
        <f>'Step 5 - Monthly Actuals'!Z5</f>
        <v>October</v>
      </c>
      <c r="H29" s="236">
        <f>'Step 5 - Monthly Actuals'!Z52</f>
        <v>0</v>
      </c>
      <c r="I29" s="236">
        <f>'Step 5 - Monthly Actuals'!AA52</f>
        <v>0</v>
      </c>
    </row>
    <row r="30" spans="1:9" ht="15" customHeight="1">
      <c r="A30" s="235"/>
      <c r="B30" s="235"/>
      <c r="C30" s="235"/>
      <c r="D30" s="235"/>
      <c r="E30" s="235"/>
      <c r="G30" s="236" t="str">
        <f>'Step 5 - Monthly Actuals'!AC5</f>
        <v>November</v>
      </c>
      <c r="H30" s="236">
        <f>'Step 5 - Monthly Actuals'!AC52</f>
        <v>0</v>
      </c>
      <c r="I30" s="236">
        <f>'Step 5 - Monthly Actuals'!AD52</f>
        <v>0</v>
      </c>
    </row>
    <row r="31" spans="1:9" ht="15" customHeight="1">
      <c r="A31" s="235"/>
      <c r="B31" s="235"/>
      <c r="C31" s="235"/>
      <c r="D31" s="235"/>
      <c r="E31" s="235"/>
      <c r="G31" s="236" t="str">
        <f>'Step 5 - Monthly Actuals'!AF5</f>
        <v>December</v>
      </c>
      <c r="H31" s="236">
        <f>'Step 5 - Monthly Actuals'!AF52</f>
        <v>0</v>
      </c>
      <c r="I31" s="236">
        <f>'Step 5 - Monthly Actuals'!AG52</f>
        <v>0</v>
      </c>
    </row>
    <row r="32" spans="1:9" ht="15" customHeight="1">
      <c r="A32" s="235"/>
      <c r="B32" s="235"/>
      <c r="C32" s="235"/>
      <c r="D32" s="235"/>
      <c r="E32" s="235"/>
      <c r="G32" s="236" t="str">
        <f>'Step 5 - Monthly Actuals'!AI5</f>
        <v>January</v>
      </c>
      <c r="H32" s="236">
        <f>'Step 5 - Monthly Actuals'!AI52</f>
        <v>0</v>
      </c>
      <c r="I32" s="236">
        <f>'Step 5 - Monthly Actuals'!AJ52</f>
        <v>0</v>
      </c>
    </row>
    <row r="33" spans="1:9" ht="15" customHeight="1">
      <c r="A33" s="235"/>
      <c r="B33" s="235"/>
      <c r="C33" s="235"/>
      <c r="D33" s="235"/>
      <c r="E33" s="235"/>
      <c r="G33" s="236" t="str">
        <f>'Step 5 - Monthly Actuals'!AL5</f>
        <v>February</v>
      </c>
      <c r="H33" s="236">
        <f>'Step 5 - Monthly Actuals'!AL52</f>
        <v>0</v>
      </c>
      <c r="I33" s="236">
        <f>'Step 5 - Monthly Actuals'!AM52</f>
        <v>0</v>
      </c>
    </row>
    <row r="34" spans="1:9" ht="15" customHeight="1">
      <c r="A34" s="235"/>
      <c r="B34" s="235"/>
      <c r="C34" s="235"/>
      <c r="D34" s="235"/>
      <c r="E34" s="235"/>
      <c r="G34" s="236" t="str">
        <f>'Step 5 - Monthly Actuals'!AO5</f>
        <v>March</v>
      </c>
      <c r="H34" s="236">
        <f>'Step 5 - Monthly Actuals'!AO52</f>
        <v>0</v>
      </c>
      <c r="I34" s="236">
        <f>'Step 5 - Monthly Actuals'!AP52</f>
        <v>0</v>
      </c>
    </row>
    <row r="35" spans="1:9" ht="15" customHeight="1">
      <c r="A35" s="235"/>
      <c r="B35" s="235"/>
      <c r="C35" s="235"/>
      <c r="D35" s="235"/>
      <c r="E35" s="235"/>
      <c r="G35" s="236" t="str">
        <f>'Step 5 - Monthly Actuals'!AR5</f>
        <v>April</v>
      </c>
      <c r="H35" s="236">
        <f>'Step 5 - Monthly Actuals'!AR52</f>
        <v>0</v>
      </c>
      <c r="I35" s="236">
        <f>'Step 5 - Monthly Actuals'!AS52</f>
        <v>0</v>
      </c>
    </row>
    <row r="36" spans="1:9" ht="15" customHeight="1">
      <c r="A36" s="235"/>
      <c r="B36" s="235"/>
      <c r="C36" s="235"/>
      <c r="D36" s="235"/>
      <c r="E36" s="235"/>
      <c r="G36" s="236" t="str">
        <f>'Step 5 - Monthly Actuals'!AU5</f>
        <v>May</v>
      </c>
      <c r="H36" s="236">
        <f>'Step 5 - Monthly Actuals'!AU52</f>
        <v>0</v>
      </c>
      <c r="I36" s="236">
        <f>'Step 5 - Monthly Actuals'!AV52</f>
        <v>0</v>
      </c>
    </row>
    <row r="37" spans="1:9" ht="15" customHeight="1">
      <c r="A37" s="235"/>
      <c r="B37" s="235"/>
      <c r="C37" s="235"/>
      <c r="D37" s="235"/>
      <c r="E37" s="235"/>
      <c r="G37" s="236" t="s">
        <v>223</v>
      </c>
      <c r="H37" s="236">
        <f>SUM(H25:H36)</f>
        <v>0</v>
      </c>
      <c r="I37" s="236">
        <f>SUM(I25:I36)</f>
        <v>0</v>
      </c>
    </row>
    <row r="38" spans="1:5" ht="15" customHeight="1">
      <c r="A38" s="235"/>
      <c r="B38" s="235"/>
      <c r="C38" s="235"/>
      <c r="D38" s="235"/>
      <c r="E38" s="235"/>
    </row>
    <row r="39" spans="1:5" ht="15" customHeight="1">
      <c r="A39" s="235"/>
      <c r="B39" s="235"/>
      <c r="C39" s="235"/>
      <c r="D39" s="235"/>
      <c r="E39" s="235"/>
    </row>
    <row r="40" spans="1:5" ht="15" customHeight="1">
      <c r="A40" s="235"/>
      <c r="B40" s="235"/>
      <c r="C40" s="235"/>
      <c r="D40" s="235"/>
      <c r="E40" s="235"/>
    </row>
    <row r="41" spans="1:5" ht="15" customHeight="1">
      <c r="A41" s="235"/>
      <c r="B41" s="235"/>
      <c r="C41" s="235"/>
      <c r="D41" s="235"/>
      <c r="E41" s="235"/>
    </row>
    <row r="42" spans="1:5" ht="15" customHeight="1">
      <c r="A42" s="235"/>
      <c r="B42" s="235"/>
      <c r="C42" s="235"/>
      <c r="D42" s="235"/>
      <c r="E42" s="235"/>
    </row>
    <row r="43" spans="1:5" ht="15" customHeight="1">
      <c r="A43" s="235"/>
      <c r="B43" s="235"/>
      <c r="C43" s="235"/>
      <c r="D43" s="235"/>
      <c r="E43" s="235"/>
    </row>
    <row r="44" spans="1:5" ht="15" customHeight="1">
      <c r="A44" s="238"/>
      <c r="B44" s="235"/>
      <c r="C44" s="235"/>
      <c r="D44" s="235"/>
      <c r="E44" s="235"/>
    </row>
    <row r="45" spans="1:5" ht="15" customHeight="1">
      <c r="A45" s="235"/>
      <c r="B45" s="235"/>
      <c r="C45" s="235"/>
      <c r="D45" s="235"/>
      <c r="E45" s="235"/>
    </row>
    <row r="46" spans="1:9" ht="15" customHeight="1">
      <c r="A46" s="237"/>
      <c r="B46" s="235"/>
      <c r="C46" s="235"/>
      <c r="D46" s="235"/>
      <c r="E46" s="235"/>
      <c r="G46" s="236" t="s">
        <v>229</v>
      </c>
      <c r="H46" s="236" t="s">
        <v>165</v>
      </c>
      <c r="I46" s="236" t="s">
        <v>176</v>
      </c>
    </row>
    <row r="47" spans="1:9" ht="15" customHeight="1">
      <c r="A47" s="235"/>
      <c r="B47" s="235"/>
      <c r="C47" s="235"/>
      <c r="D47" s="235"/>
      <c r="E47" s="235"/>
      <c r="G47" s="236" t="str">
        <f>'Step 5 - Monthly Actuals'!N5</f>
        <v>June</v>
      </c>
      <c r="H47" s="236">
        <f>'Step 5 - Monthly Actuals'!N58</f>
        <v>0</v>
      </c>
      <c r="I47" s="236">
        <f>'Step 5 - Monthly Actuals'!O58</f>
        <v>0</v>
      </c>
    </row>
    <row r="48" spans="1:9" ht="15" customHeight="1">
      <c r="A48" s="235"/>
      <c r="B48" s="235"/>
      <c r="C48" s="235"/>
      <c r="D48" s="235"/>
      <c r="E48" s="235"/>
      <c r="G48" s="236" t="str">
        <f>'Step 5 - Monthly Actuals'!Q5</f>
        <v>July</v>
      </c>
      <c r="H48" s="236">
        <f>'Step 5 - Monthly Actuals'!Q58</f>
        <v>0</v>
      </c>
      <c r="I48" s="236">
        <f>'Step 5 - Monthly Actuals'!R58</f>
        <v>0</v>
      </c>
    </row>
    <row r="49" spans="1:9" ht="15" customHeight="1">
      <c r="A49" s="235"/>
      <c r="B49" s="235"/>
      <c r="C49" s="235"/>
      <c r="D49" s="235"/>
      <c r="E49" s="235"/>
      <c r="G49" s="236" t="str">
        <f>'Step 5 - Monthly Actuals'!T5</f>
        <v>August</v>
      </c>
      <c r="H49" s="236">
        <f>'Step 5 - Monthly Actuals'!T58</f>
        <v>0</v>
      </c>
      <c r="I49" s="236">
        <f>'Step 5 - Monthly Actuals'!U58</f>
        <v>0</v>
      </c>
    </row>
    <row r="50" spans="1:9" ht="15" customHeight="1">
      <c r="A50" s="235"/>
      <c r="B50" s="235"/>
      <c r="C50" s="235"/>
      <c r="D50" s="235"/>
      <c r="E50" s="235"/>
      <c r="G50" s="236" t="str">
        <f>'Step 5 - Monthly Actuals'!W5</f>
        <v>September</v>
      </c>
      <c r="H50" s="236">
        <f>'Step 5 - Monthly Actuals'!W58</f>
        <v>0</v>
      </c>
      <c r="I50" s="236">
        <f>'Step 5 - Monthly Actuals'!X58</f>
        <v>0</v>
      </c>
    </row>
    <row r="51" spans="1:9" ht="15" customHeight="1">
      <c r="A51" s="235"/>
      <c r="B51" s="235"/>
      <c r="C51" s="235"/>
      <c r="D51" s="235"/>
      <c r="E51" s="235"/>
      <c r="G51" s="236" t="str">
        <f>'Step 5 - Monthly Actuals'!Z5</f>
        <v>October</v>
      </c>
      <c r="H51" s="236">
        <f>'Step 5 - Monthly Actuals'!Z58</f>
        <v>0</v>
      </c>
      <c r="I51" s="236">
        <f>'Step 5 - Monthly Actuals'!AA58</f>
        <v>0</v>
      </c>
    </row>
    <row r="52" spans="1:9" ht="15" customHeight="1">
      <c r="A52" s="235"/>
      <c r="B52" s="235"/>
      <c r="C52" s="235"/>
      <c r="D52" s="235"/>
      <c r="E52" s="235"/>
      <c r="G52" s="236" t="str">
        <f>'Step 5 - Monthly Actuals'!AC5</f>
        <v>November</v>
      </c>
      <c r="H52" s="236">
        <f>'Step 5 - Monthly Actuals'!AC58</f>
        <v>0</v>
      </c>
      <c r="I52" s="236">
        <f>'Step 5 - Monthly Actuals'!AD58</f>
        <v>0</v>
      </c>
    </row>
    <row r="53" spans="1:9" ht="15" customHeight="1">
      <c r="A53" s="235"/>
      <c r="B53" s="235"/>
      <c r="C53" s="235"/>
      <c r="D53" s="235"/>
      <c r="E53" s="235"/>
      <c r="G53" s="236" t="str">
        <f>'Step 5 - Monthly Actuals'!AF5</f>
        <v>December</v>
      </c>
      <c r="H53" s="236">
        <f>'Step 5 - Monthly Actuals'!AF58</f>
        <v>0</v>
      </c>
      <c r="I53" s="236">
        <f>'Step 5 - Monthly Actuals'!AG58</f>
        <v>0</v>
      </c>
    </row>
    <row r="54" spans="1:9" ht="11.25">
      <c r="A54" s="235"/>
      <c r="B54" s="235"/>
      <c r="C54" s="235"/>
      <c r="D54" s="235"/>
      <c r="E54" s="235"/>
      <c r="G54" s="236" t="str">
        <f>'Step 5 - Monthly Actuals'!AI5</f>
        <v>January</v>
      </c>
      <c r="H54" s="236">
        <f>'Step 5 - Monthly Actuals'!AI58</f>
        <v>0</v>
      </c>
      <c r="I54" s="236">
        <f>'Step 5 - Monthly Actuals'!AJ58</f>
        <v>0</v>
      </c>
    </row>
    <row r="55" spans="1:9" ht="11.25">
      <c r="A55" s="235"/>
      <c r="B55" s="235"/>
      <c r="C55" s="235"/>
      <c r="D55" s="235"/>
      <c r="E55" s="235"/>
      <c r="G55" s="236" t="str">
        <f>'Step 5 - Monthly Actuals'!AL5</f>
        <v>February</v>
      </c>
      <c r="H55" s="236">
        <f>'Step 5 - Monthly Actuals'!AL58</f>
        <v>0</v>
      </c>
      <c r="I55" s="236">
        <f>'Step 5 - Monthly Actuals'!AM58</f>
        <v>0</v>
      </c>
    </row>
    <row r="56" spans="1:9" ht="11.25">
      <c r="A56" s="235"/>
      <c r="B56" s="235"/>
      <c r="C56" s="235"/>
      <c r="D56" s="235"/>
      <c r="E56" s="235"/>
      <c r="G56" s="236" t="str">
        <f>'Step 5 - Monthly Actuals'!AO5</f>
        <v>March</v>
      </c>
      <c r="H56" s="236">
        <f>'Step 5 - Monthly Actuals'!AO58</f>
        <v>0</v>
      </c>
      <c r="I56" s="236">
        <f>'Step 5 - Monthly Actuals'!AP58</f>
        <v>0</v>
      </c>
    </row>
    <row r="57" spans="1:9" ht="11.25">
      <c r="A57" s="235"/>
      <c r="B57" s="235"/>
      <c r="C57" s="235"/>
      <c r="D57" s="235"/>
      <c r="E57" s="235"/>
      <c r="G57" s="236" t="str">
        <f>'Step 5 - Monthly Actuals'!AR5</f>
        <v>April</v>
      </c>
      <c r="H57" s="236">
        <f>'Step 5 - Monthly Actuals'!AR58</f>
        <v>0</v>
      </c>
      <c r="I57" s="236">
        <f>'Step 5 - Monthly Actuals'!AS58</f>
        <v>0</v>
      </c>
    </row>
    <row r="58" spans="1:9" ht="11.25">
      <c r="A58" s="235"/>
      <c r="B58" s="235"/>
      <c r="C58" s="235"/>
      <c r="D58" s="235"/>
      <c r="E58" s="235"/>
      <c r="G58" s="236" t="str">
        <f>'Step 5 - Monthly Actuals'!AU5</f>
        <v>May</v>
      </c>
      <c r="H58" s="236">
        <f>'Step 5 - Monthly Actuals'!AU58</f>
        <v>0</v>
      </c>
      <c r="I58" s="236">
        <f>'Step 5 - Monthly Actuals'!AV58</f>
        <v>0</v>
      </c>
    </row>
    <row r="59" spans="1:9" ht="11.25">
      <c r="A59" s="235"/>
      <c r="B59" s="235"/>
      <c r="C59" s="235"/>
      <c r="D59" s="235"/>
      <c r="E59" s="235"/>
      <c r="G59" s="236" t="s">
        <v>223</v>
      </c>
      <c r="H59" s="236">
        <f>SUM(H47:H58)</f>
        <v>0</v>
      </c>
      <c r="I59" s="236">
        <f>SUM(I47:I58)</f>
        <v>0</v>
      </c>
    </row>
    <row r="60" spans="1:5" ht="11.25">
      <c r="A60" s="235"/>
      <c r="B60" s="235"/>
      <c r="C60" s="235"/>
      <c r="D60" s="235"/>
      <c r="E60" s="235"/>
    </row>
    <row r="61" spans="1:5" ht="11.25">
      <c r="A61" s="235"/>
      <c r="B61" s="235"/>
      <c r="C61" s="235"/>
      <c r="D61" s="235"/>
      <c r="E61" s="235"/>
    </row>
    <row r="62" spans="1:5" ht="11.25">
      <c r="A62" s="235"/>
      <c r="B62" s="235"/>
      <c r="C62" s="235"/>
      <c r="D62" s="235"/>
      <c r="E62" s="235"/>
    </row>
    <row r="63" spans="1:5" ht="11.25">
      <c r="A63" s="235"/>
      <c r="B63" s="235"/>
      <c r="C63" s="235"/>
      <c r="D63" s="235"/>
      <c r="E63" s="235"/>
    </row>
    <row r="64" spans="1:5" ht="11.25">
      <c r="A64" s="235"/>
      <c r="B64" s="235"/>
      <c r="C64" s="235"/>
      <c r="D64" s="235"/>
      <c r="E64" s="235"/>
    </row>
    <row r="65" spans="1:5" ht="11.25">
      <c r="A65" s="235"/>
      <c r="B65" s="235"/>
      <c r="C65" s="235"/>
      <c r="D65" s="235"/>
      <c r="E65" s="235"/>
    </row>
    <row r="66" spans="1:5" ht="11.25">
      <c r="A66" s="235"/>
      <c r="B66" s="235"/>
      <c r="C66" s="235"/>
      <c r="D66" s="235"/>
      <c r="E66" s="235"/>
    </row>
    <row r="67" spans="1:5" ht="11.25">
      <c r="A67" s="235"/>
      <c r="B67" s="235"/>
      <c r="C67" s="235"/>
      <c r="D67" s="235"/>
      <c r="E67" s="235"/>
    </row>
    <row r="68" spans="1:5" ht="11.25">
      <c r="A68" s="238"/>
      <c r="B68" s="235"/>
      <c r="C68" s="235"/>
      <c r="D68" s="235"/>
      <c r="E68" s="235"/>
    </row>
    <row r="69" spans="1:5" s="13" customFormat="1" ht="36.75" customHeight="1">
      <c r="A69" s="467"/>
      <c r="B69" s="467"/>
      <c r="C69" s="467"/>
      <c r="D69" s="467"/>
      <c r="E69" s="467"/>
    </row>
    <row r="70" spans="1:7" s="13" customFormat="1" ht="15">
      <c r="A70" s="467"/>
      <c r="B70" s="467"/>
      <c r="C70" s="467"/>
      <c r="D70" s="467"/>
      <c r="E70" s="467"/>
      <c r="F70" s="43"/>
      <c r="G70" s="43"/>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1" sqref="A1"/>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469" t="s">
        <v>254</v>
      </c>
      <c r="J2" s="469"/>
      <c r="K2" s="469"/>
      <c r="L2" s="469"/>
      <c r="M2" s="469"/>
    </row>
    <row r="3" spans="1:13" ht="15">
      <c r="A3" s="13"/>
      <c r="B3" s="13"/>
      <c r="C3" s="13"/>
      <c r="D3" s="13"/>
      <c r="E3" s="13"/>
      <c r="F3" s="13"/>
      <c r="G3" s="13"/>
      <c r="H3" s="13"/>
      <c r="I3" s="470" t="s">
        <v>253</v>
      </c>
      <c r="J3" s="470"/>
      <c r="K3" s="470"/>
      <c r="L3" s="470"/>
      <c r="M3" s="470"/>
    </row>
    <row r="4" spans="1:13" ht="15">
      <c r="A4" s="13"/>
      <c r="B4" s="13"/>
      <c r="C4" s="13"/>
      <c r="D4" s="13"/>
      <c r="E4" s="13"/>
      <c r="F4" s="13"/>
      <c r="G4" s="13"/>
      <c r="H4" s="13"/>
      <c r="I4" s="470"/>
      <c r="J4" s="470"/>
      <c r="K4" s="470"/>
      <c r="L4" s="470"/>
      <c r="M4" s="470"/>
    </row>
    <row r="5" spans="1:13" ht="15">
      <c r="A5" s="96"/>
      <c r="B5" s="13"/>
      <c r="C5" s="13"/>
      <c r="D5" s="13"/>
      <c r="E5" s="13"/>
      <c r="F5" s="13"/>
      <c r="G5" s="13"/>
      <c r="H5" s="13"/>
      <c r="I5" s="470"/>
      <c r="J5" s="470"/>
      <c r="K5" s="470"/>
      <c r="L5" s="470"/>
      <c r="M5" s="470"/>
    </row>
    <row r="6" spans="1:13" ht="15">
      <c r="A6" s="96"/>
      <c r="B6" s="13"/>
      <c r="C6" s="13"/>
      <c r="D6" s="13"/>
      <c r="E6" s="13"/>
      <c r="F6" s="13"/>
      <c r="G6" s="13"/>
      <c r="H6" s="13"/>
      <c r="I6" s="13"/>
      <c r="J6" s="13"/>
      <c r="K6" s="13"/>
      <c r="L6" s="13"/>
      <c r="M6" s="13"/>
    </row>
    <row r="7" spans="1:13" ht="15">
      <c r="A7" s="96"/>
      <c r="B7" s="13"/>
      <c r="C7" s="13"/>
      <c r="D7" s="13"/>
      <c r="E7" s="13"/>
      <c r="F7" s="13"/>
      <c r="G7" s="13"/>
      <c r="H7" s="13"/>
      <c r="I7" s="468" t="s">
        <v>250</v>
      </c>
      <c r="J7" s="468"/>
      <c r="K7" s="249" t="s">
        <v>251</v>
      </c>
      <c r="L7" s="13"/>
      <c r="M7" s="13"/>
    </row>
    <row r="8" spans="1:13" ht="15">
      <c r="A8" s="96"/>
      <c r="B8" s="13"/>
      <c r="C8" s="13"/>
      <c r="D8" s="13"/>
      <c r="E8" s="13"/>
      <c r="F8" s="13"/>
      <c r="G8" s="13"/>
      <c r="H8" s="13"/>
      <c r="I8" s="98" t="s">
        <v>252</v>
      </c>
      <c r="J8" s="250">
        <f>'Step 2 - Annual Cash Budget'!E7</f>
        <v>0</v>
      </c>
      <c r="K8" s="253">
        <f>SUM(K9:K20)</f>
        <v>0.9995</v>
      </c>
      <c r="L8" s="13"/>
      <c r="M8" s="13"/>
    </row>
    <row r="9" spans="1:13" ht="15">
      <c r="A9" s="96"/>
      <c r="B9" s="13"/>
      <c r="C9" s="13"/>
      <c r="D9" s="13"/>
      <c r="E9" s="13"/>
      <c r="F9" s="13"/>
      <c r="G9" s="13"/>
      <c r="H9" s="13"/>
      <c r="I9" s="98" t="s">
        <v>144</v>
      </c>
      <c r="J9" s="250">
        <f>$J$8*K9</f>
        <v>0</v>
      </c>
      <c r="K9" s="252">
        <v>0.0055</v>
      </c>
      <c r="L9" s="13"/>
      <c r="M9" s="13"/>
    </row>
    <row r="10" spans="1:13" ht="15">
      <c r="A10" s="96"/>
      <c r="B10" s="13"/>
      <c r="C10" s="13"/>
      <c r="D10" s="13"/>
      <c r="E10" s="13"/>
      <c r="F10" s="13"/>
      <c r="G10" s="13"/>
      <c r="H10" s="13"/>
      <c r="I10" s="98" t="s">
        <v>145</v>
      </c>
      <c r="J10" s="250">
        <f aca="true" t="shared" si="0" ref="J10:J20">$J$8*K10</f>
        <v>0</v>
      </c>
      <c r="K10" s="252">
        <v>0.0085</v>
      </c>
      <c r="L10" s="13"/>
      <c r="M10" s="13"/>
    </row>
    <row r="11" spans="1:13" ht="15">
      <c r="A11" s="13"/>
      <c r="B11" s="13"/>
      <c r="C11" s="13"/>
      <c r="D11" s="13"/>
      <c r="E11" s="13"/>
      <c r="F11" s="13"/>
      <c r="G11" s="13"/>
      <c r="H11" s="13"/>
      <c r="I11" s="98" t="s">
        <v>146</v>
      </c>
      <c r="J11" s="250">
        <f t="shared" si="0"/>
        <v>0</v>
      </c>
      <c r="K11" s="252">
        <v>0.055</v>
      </c>
      <c r="L11" s="13"/>
      <c r="M11" s="13"/>
    </row>
    <row r="12" spans="1:13" ht="15">
      <c r="A12" s="13"/>
      <c r="B12" s="13"/>
      <c r="C12" s="13"/>
      <c r="D12" s="13"/>
      <c r="E12" s="13"/>
      <c r="F12" s="13"/>
      <c r="G12" s="13"/>
      <c r="H12" s="13"/>
      <c r="I12" s="98" t="s">
        <v>147</v>
      </c>
      <c r="J12" s="250">
        <f t="shared" si="0"/>
        <v>0</v>
      </c>
      <c r="K12" s="252">
        <v>0.114</v>
      </c>
      <c r="L12" s="13"/>
      <c r="M12" s="13"/>
    </row>
    <row r="13" spans="1:13" ht="15">
      <c r="A13" s="13"/>
      <c r="B13" s="13"/>
      <c r="C13" s="13"/>
      <c r="D13" s="13"/>
      <c r="E13" s="13"/>
      <c r="F13" s="13"/>
      <c r="G13" s="13"/>
      <c r="H13" s="13"/>
      <c r="I13" s="98" t="s">
        <v>148</v>
      </c>
      <c r="J13" s="250">
        <f t="shared" si="0"/>
        <v>0</v>
      </c>
      <c r="K13" s="252">
        <v>0.1415</v>
      </c>
      <c r="L13" s="13"/>
      <c r="M13" s="13"/>
    </row>
    <row r="14" spans="1:13" ht="15">
      <c r="A14" s="13"/>
      <c r="B14" s="13"/>
      <c r="C14" s="13"/>
      <c r="D14" s="13"/>
      <c r="E14" s="13"/>
      <c r="F14" s="13"/>
      <c r="G14" s="13"/>
      <c r="H14" s="13"/>
      <c r="I14" s="98" t="s">
        <v>149</v>
      </c>
      <c r="J14" s="250">
        <f t="shared" si="0"/>
        <v>0</v>
      </c>
      <c r="K14" s="252">
        <v>0.1375</v>
      </c>
      <c r="L14" s="13"/>
      <c r="M14" s="13"/>
    </row>
    <row r="15" spans="1:13" ht="15">
      <c r="A15" s="13"/>
      <c r="B15" s="13"/>
      <c r="C15" s="13"/>
      <c r="D15" s="13"/>
      <c r="E15" s="13"/>
      <c r="F15" s="13"/>
      <c r="G15" s="13"/>
      <c r="H15" s="13"/>
      <c r="I15" s="98" t="s">
        <v>150</v>
      </c>
      <c r="J15" s="250">
        <f t="shared" si="0"/>
        <v>0</v>
      </c>
      <c r="K15" s="252">
        <v>0.124</v>
      </c>
      <c r="L15" s="13"/>
      <c r="M15" s="13"/>
    </row>
    <row r="16" spans="1:13" ht="15">
      <c r="A16" s="13"/>
      <c r="B16" s="13"/>
      <c r="C16" s="13"/>
      <c r="D16" s="13"/>
      <c r="E16" s="13"/>
      <c r="F16" s="13"/>
      <c r="G16" s="13"/>
      <c r="H16" s="13"/>
      <c r="I16" s="98" t="s">
        <v>151</v>
      </c>
      <c r="J16" s="250">
        <f t="shared" si="0"/>
        <v>0</v>
      </c>
      <c r="K16" s="252">
        <v>0.114</v>
      </c>
      <c r="L16" s="13"/>
      <c r="M16" s="13"/>
    </row>
    <row r="17" spans="1:13" ht="15">
      <c r="A17" s="13"/>
      <c r="B17" s="13"/>
      <c r="C17" s="13"/>
      <c r="D17" s="13"/>
      <c r="E17" s="13"/>
      <c r="F17" s="13"/>
      <c r="G17" s="13"/>
      <c r="H17" s="13"/>
      <c r="I17" s="98" t="s">
        <v>152</v>
      </c>
      <c r="J17" s="250">
        <f t="shared" si="0"/>
        <v>0</v>
      </c>
      <c r="K17" s="252">
        <v>0.094</v>
      </c>
      <c r="L17" s="13"/>
      <c r="M17" s="13"/>
    </row>
    <row r="18" spans="1:13" ht="15">
      <c r="A18" s="13"/>
      <c r="B18" s="13"/>
      <c r="C18" s="13"/>
      <c r="D18" s="13"/>
      <c r="E18" s="13"/>
      <c r="F18" s="13"/>
      <c r="G18" s="13"/>
      <c r="H18" s="13"/>
      <c r="I18" s="98" t="s">
        <v>153</v>
      </c>
      <c r="J18" s="250">
        <f t="shared" si="0"/>
        <v>0</v>
      </c>
      <c r="K18" s="252">
        <v>0.0945</v>
      </c>
      <c r="L18" s="13"/>
      <c r="M18" s="13"/>
    </row>
    <row r="19" spans="1:13" ht="15">
      <c r="A19" s="13"/>
      <c r="B19" s="13"/>
      <c r="C19" s="13"/>
      <c r="D19" s="13"/>
      <c r="E19" s="13"/>
      <c r="F19" s="13"/>
      <c r="G19" s="13"/>
      <c r="H19" s="13"/>
      <c r="I19" s="98" t="s">
        <v>154</v>
      </c>
      <c r="J19" s="250">
        <f t="shared" si="0"/>
        <v>0</v>
      </c>
      <c r="K19" s="252">
        <v>0.074</v>
      </c>
      <c r="L19" s="13"/>
      <c r="M19" s="13"/>
    </row>
    <row r="20" spans="1:13" ht="15">
      <c r="A20" s="13"/>
      <c r="B20" s="13"/>
      <c r="C20" s="13"/>
      <c r="D20" s="13"/>
      <c r="E20" s="13"/>
      <c r="F20" s="13"/>
      <c r="G20" s="13"/>
      <c r="H20" s="13"/>
      <c r="I20" s="98" t="s">
        <v>155</v>
      </c>
      <c r="J20" s="250">
        <f t="shared" si="0"/>
        <v>0</v>
      </c>
      <c r="K20" s="252">
        <v>0.037</v>
      </c>
      <c r="L20" s="13"/>
      <c r="M20" s="13"/>
    </row>
    <row r="21" spans="1:13" ht="15">
      <c r="A21" s="13"/>
      <c r="B21" s="13"/>
      <c r="C21" s="13"/>
      <c r="D21" s="13"/>
      <c r="E21" s="13"/>
      <c r="F21" s="13"/>
      <c r="G21" s="13"/>
      <c r="H21" s="13"/>
      <c r="I21" s="13"/>
      <c r="J21" s="13"/>
      <c r="K21" s="13"/>
      <c r="L21" s="13"/>
      <c r="M21" s="13"/>
    </row>
    <row r="22" spans="1:13" ht="15">
      <c r="A22" s="13"/>
      <c r="B22" s="13"/>
      <c r="C22" s="13"/>
      <c r="D22" s="13"/>
      <c r="E22" s="13"/>
      <c r="F22" s="13"/>
      <c r="G22" s="13"/>
      <c r="H22" s="13"/>
      <c r="I22" s="469">
        <f>'Step 2 - Annual Cash Budget'!B2</f>
        <v>0</v>
      </c>
      <c r="J22" s="469"/>
      <c r="K22" s="469"/>
      <c r="L22" s="469"/>
      <c r="M22" s="469"/>
    </row>
    <row r="23" spans="1:8" ht="14.25">
      <c r="A23" s="13"/>
      <c r="B23" s="13"/>
      <c r="C23" s="13"/>
      <c r="D23" s="13"/>
      <c r="E23" s="13"/>
      <c r="F23" s="13"/>
      <c r="G23" s="13"/>
      <c r="H23" s="13"/>
    </row>
    <row r="24" spans="9:11" ht="14.25">
      <c r="I24" s="468" t="s">
        <v>250</v>
      </c>
      <c r="J24" s="468"/>
      <c r="K24" s="249" t="s">
        <v>251</v>
      </c>
    </row>
    <row r="25" spans="9:11" ht="14.25">
      <c r="I25" s="98" t="s">
        <v>252</v>
      </c>
      <c r="J25" s="254">
        <f>'Step 1 - Milk Income'!N9</f>
        <v>0</v>
      </c>
      <c r="K25" s="253" t="e">
        <f>SUM(K26:K37)</f>
        <v>#DIV/0!</v>
      </c>
    </row>
    <row r="26" spans="9:11" ht="14.25">
      <c r="I26" s="98" t="s">
        <v>144</v>
      </c>
      <c r="J26" s="254">
        <f>'Step 1 - Milk Income'!B9</f>
        <v>0</v>
      </c>
      <c r="K26" s="255" t="e">
        <f>J26/$J$25</f>
        <v>#DIV/0!</v>
      </c>
    </row>
    <row r="27" spans="9:11" ht="14.25">
      <c r="I27" s="98" t="s">
        <v>145</v>
      </c>
      <c r="J27" s="254">
        <f>'Step 1 - Milk Income'!C$9</f>
        <v>0</v>
      </c>
      <c r="K27" s="255" t="e">
        <f aca="true" t="shared" si="1" ref="K27:K37">J27/$J$25</f>
        <v>#DIV/0!</v>
      </c>
    </row>
    <row r="28" spans="9:11" ht="14.25">
      <c r="I28" s="98" t="s">
        <v>146</v>
      </c>
      <c r="J28" s="254">
        <f>'Step 1 - Milk Income'!D$9</f>
        <v>0</v>
      </c>
      <c r="K28" s="255" t="e">
        <f t="shared" si="1"/>
        <v>#DIV/0!</v>
      </c>
    </row>
    <row r="29" spans="9:11" ht="14.25">
      <c r="I29" s="98" t="s">
        <v>147</v>
      </c>
      <c r="J29" s="254">
        <f>'Step 1 - Milk Income'!E$9</f>
        <v>0</v>
      </c>
      <c r="K29" s="255" t="e">
        <f t="shared" si="1"/>
        <v>#DIV/0!</v>
      </c>
    </row>
    <row r="30" spans="9:11" ht="14.25">
      <c r="I30" s="98" t="s">
        <v>148</v>
      </c>
      <c r="J30" s="254">
        <f>'Step 1 - Milk Income'!F$9</f>
        <v>0</v>
      </c>
      <c r="K30" s="255" t="e">
        <f t="shared" si="1"/>
        <v>#DIV/0!</v>
      </c>
    </row>
    <row r="31" spans="9:11" ht="14.25">
      <c r="I31" s="98" t="s">
        <v>149</v>
      </c>
      <c r="J31" s="254">
        <f>'Step 1 - Milk Income'!G$9</f>
        <v>0</v>
      </c>
      <c r="K31" s="255" t="e">
        <f t="shared" si="1"/>
        <v>#DIV/0!</v>
      </c>
    </row>
    <row r="32" spans="9:11" ht="14.25">
      <c r="I32" s="98" t="s">
        <v>150</v>
      </c>
      <c r="J32" s="254">
        <f>'Step 1 - Milk Income'!H$9</f>
        <v>0</v>
      </c>
      <c r="K32" s="255" t="e">
        <f t="shared" si="1"/>
        <v>#DIV/0!</v>
      </c>
    </row>
    <row r="33" spans="9:11" ht="14.25">
      <c r="I33" s="98" t="s">
        <v>151</v>
      </c>
      <c r="J33" s="254">
        <f>'Step 1 - Milk Income'!I$9</f>
        <v>0</v>
      </c>
      <c r="K33" s="255" t="e">
        <f t="shared" si="1"/>
        <v>#DIV/0!</v>
      </c>
    </row>
    <row r="34" spans="9:11" ht="14.25">
      <c r="I34" s="98" t="s">
        <v>152</v>
      </c>
      <c r="J34" s="254">
        <f>'Step 1 - Milk Income'!J$9</f>
        <v>0</v>
      </c>
      <c r="K34" s="255" t="e">
        <f t="shared" si="1"/>
        <v>#DIV/0!</v>
      </c>
    </row>
    <row r="35" spans="9:11" ht="14.25">
      <c r="I35" s="98" t="s">
        <v>153</v>
      </c>
      <c r="J35" s="254">
        <f>'Step 1 - Milk Income'!K$9</f>
        <v>0</v>
      </c>
      <c r="K35" s="255" t="e">
        <f t="shared" si="1"/>
        <v>#DIV/0!</v>
      </c>
    </row>
    <row r="36" spans="9:11" ht="14.25">
      <c r="I36" s="98" t="s">
        <v>154</v>
      </c>
      <c r="J36" s="254">
        <f>'Step 1 - Milk Income'!L$9</f>
        <v>0</v>
      </c>
      <c r="K36" s="255" t="e">
        <f t="shared" si="1"/>
        <v>#DIV/0!</v>
      </c>
    </row>
    <row r="37" spans="9:11" ht="14.25">
      <c r="I37" s="98" t="s">
        <v>155</v>
      </c>
      <c r="J37" s="254">
        <f>'Step 1 - Milk Income'!M$9</f>
        <v>0</v>
      </c>
      <c r="K37" s="255" t="e">
        <f t="shared" si="1"/>
        <v>#DIV/0!</v>
      </c>
    </row>
  </sheetData>
  <sheetProtection password="DBAD" sheet="1"/>
  <mergeCells count="5">
    <mergeCell ref="I7:J7"/>
    <mergeCell ref="I2:M2"/>
    <mergeCell ref="I3:M5"/>
    <mergeCell ref="I22:M22"/>
    <mergeCell ref="I24:J24"/>
  </mergeCells>
  <conditionalFormatting sqref="I7:I20 I2:I3">
    <cfRule type="cellIs" priority="11" dxfId="27" operator="greaterThan" stopIfTrue="1">
      <formula>0</formula>
    </cfRule>
    <cfRule type="cellIs" priority="12" dxfId="28" operator="equal" stopIfTrue="1">
      <formula>0</formula>
    </cfRule>
  </conditionalFormatting>
  <conditionalFormatting sqref="K7">
    <cfRule type="cellIs" priority="7" dxfId="27" operator="greaterThan" stopIfTrue="1">
      <formula>0</formula>
    </cfRule>
    <cfRule type="cellIs" priority="8" dxfId="28" operator="equal" stopIfTrue="1">
      <formula>0</formula>
    </cfRule>
  </conditionalFormatting>
  <conditionalFormatting sqref="I22">
    <cfRule type="cellIs" priority="5" dxfId="27" operator="greaterThan" stopIfTrue="1">
      <formula>0</formula>
    </cfRule>
    <cfRule type="cellIs" priority="6" dxfId="28" operator="equal" stopIfTrue="1">
      <formula>0</formula>
    </cfRule>
  </conditionalFormatting>
  <conditionalFormatting sqref="I24:I37">
    <cfRule type="cellIs" priority="3" dxfId="27" operator="greaterThan" stopIfTrue="1">
      <formula>0</formula>
    </cfRule>
    <cfRule type="cellIs" priority="4" dxfId="28" operator="equal" stopIfTrue="1">
      <formula>0</formula>
    </cfRule>
  </conditionalFormatting>
  <conditionalFormatting sqref="K24">
    <cfRule type="cellIs" priority="1" dxfId="27" operator="greaterThan" stopIfTrue="1">
      <formula>0</formula>
    </cfRule>
    <cfRule type="cellIs" priority="2" dxfId="28" operator="equal" stopIfTrue="1">
      <formula>0</formula>
    </cfRule>
  </conditionalFormatting>
  <printOptions/>
  <pageMargins left="0.7" right="0.7" top="0.75" bottom="0.75" header="0.3" footer="0.3"/>
  <pageSetup fitToHeight="1" fitToWidth="1" horizontalDpi="600" verticalDpi="600" orientation="landscape" paperSize="9" scale="78"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Sarah Brown</cp:lastModifiedBy>
  <cp:lastPrinted>2015-05-18T01:41:45Z</cp:lastPrinted>
  <dcterms:created xsi:type="dcterms:W3CDTF">2013-10-13T23:23:31Z</dcterms:created>
  <dcterms:modified xsi:type="dcterms:W3CDTF">2022-03-20T06:27:51Z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